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3\Протокола\"/>
    </mc:Choice>
  </mc:AlternateContent>
  <bookViews>
    <workbookView xWindow="0" yWindow="0" windowWidth="20490" windowHeight="7620"/>
  </bookViews>
  <sheets>
    <sheet name="ЛС и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МИ'!$A$1:$Y$64</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refMode="R1C1"/>
</workbook>
</file>

<file path=xl/calcChain.xml><?xml version="1.0" encoding="utf-8"?>
<calcChain xmlns="http://schemas.openxmlformats.org/spreadsheetml/2006/main">
  <c r="X43" i="1" l="1"/>
  <c r="X54" i="1" s="1"/>
  <c r="T48" i="1"/>
  <c r="T33" i="1"/>
  <c r="T54" i="1" s="1"/>
  <c r="R45" i="1"/>
  <c r="R54" i="1" s="1"/>
  <c r="P44" i="1"/>
  <c r="P42" i="1"/>
  <c r="P41" i="1"/>
  <c r="N21" i="1"/>
  <c r="L36" i="1"/>
  <c r="L34" i="1"/>
  <c r="L28" i="1"/>
  <c r="P54" i="1"/>
  <c r="N54" i="1"/>
  <c r="I54" i="1"/>
  <c r="I25" i="1"/>
  <c r="L54" i="1" l="1"/>
  <c r="G48" i="1"/>
  <c r="G43" i="1" l="1"/>
  <c r="E44" i="1"/>
  <c r="G44" i="1" s="1"/>
  <c r="E43" i="1"/>
  <c r="E41" i="1"/>
  <c r="G41" i="1" s="1"/>
  <c r="G39" i="1"/>
  <c r="G40" i="1"/>
  <c r="G42" i="1"/>
  <c r="G45" i="1"/>
  <c r="G46" i="1"/>
  <c r="E37" i="1" l="1"/>
  <c r="G35" i="1"/>
  <c r="G37" i="1" l="1"/>
  <c r="G36" i="1" l="1"/>
  <c r="E25" i="1" l="1"/>
  <c r="G25" i="1" s="1"/>
  <c r="G22" i="1"/>
  <c r="G23" i="1"/>
  <c r="G16" i="1" l="1"/>
  <c r="G18" i="1"/>
  <c r="G12" i="1"/>
  <c r="G13" i="1"/>
  <c r="E11" i="1"/>
  <c r="G11" i="1" s="1"/>
  <c r="E10" i="1"/>
  <c r="G10" i="1" s="1"/>
  <c r="G9" i="1"/>
  <c r="E14" i="1" l="1"/>
  <c r="G51" i="1" l="1"/>
  <c r="G52" i="1"/>
  <c r="G53" i="1"/>
  <c r="G50" i="1"/>
  <c r="E33" i="1"/>
  <c r="G49" i="1" l="1"/>
  <c r="G31" i="1"/>
  <c r="E28" i="1" l="1"/>
  <c r="E29" i="1"/>
  <c r="G33" i="1" l="1"/>
  <c r="G32" i="1" l="1"/>
  <c r="G30" i="1"/>
  <c r="G28" i="1"/>
  <c r="G29" i="1"/>
  <c r="G26" i="1"/>
  <c r="G24" i="1"/>
  <c r="G21" i="1"/>
  <c r="G20" i="1" l="1"/>
  <c r="E17" i="1" l="1"/>
  <c r="G14" i="1"/>
  <c r="G15" i="1"/>
  <c r="G8" i="1"/>
  <c r="E7" i="1"/>
  <c r="G34" i="1" l="1"/>
  <c r="G38" i="1"/>
  <c r="G47" i="1"/>
  <c r="G27" i="1"/>
  <c r="G19" i="1" s="1"/>
  <c r="G17" i="1" l="1"/>
  <c r="G7" i="1"/>
  <c r="G6" i="1" s="1"/>
  <c r="G54" i="1" s="1"/>
</calcChain>
</file>

<file path=xl/sharedStrings.xml><?xml version="1.0" encoding="utf-8"?>
<sst xmlns="http://schemas.openxmlformats.org/spreadsheetml/2006/main" count="188" uniqueCount="120">
  <si>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</si>
  <si>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</si>
  <si>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</si>
  <si>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</si>
  <si>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</si>
  <si>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</si>
  <si>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</si>
  <si>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</si>
  <si>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</si>
  <si>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</si>
  <si>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</si>
  <si>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</si>
  <si>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Сумма закупа</t>
  </si>
  <si>
    <t>штука</t>
  </si>
  <si>
    <t>Лекарственные средства</t>
  </si>
  <si>
    <t>раствор для инъекций 1мг/мл 1 мл</t>
  </si>
  <si>
    <t>ампула</t>
  </si>
  <si>
    <t>флакон</t>
  </si>
  <si>
    <t xml:space="preserve">Однокомпонентные калоприемники представляют собой емкости из запахонепроницаемой пленки. Двойная система крепления – липкий фланец и герметизирующее кольцо – надежно удерживает емкость на теле пациента и обеспечивает герметичность и отсутствие запаха. Кроме того, материал кольца обладает ранозаживляющими свойствами. Емкости комплектуются пластиковым зажимом, позволяющим удалять содержимое и промывать калоприемник, не снимая его со стомы. Калоприемник – для стомы диаметром от 20 до 80мм.
Калоприемники наружная сторона емкостей выполнена из прозрачной бесцветной полимерной пленки, что позволяет контролировать содержимое. Калоприемники выполнены полностью из непрозрачной пленки телесного цвета с мягкой сетчатой подкладкой, прилегающей к коже. В комплекте, состоящем из 5 емкостей, 1 пластикового зажима и инструкции по использованию.
</t>
  </si>
  <si>
    <t>комплект</t>
  </si>
  <si>
    <t>Калоприемник от 20 до 80мм</t>
  </si>
  <si>
    <t>Шприц  тип Жанэ   50 мл одноразовый с наконечникам для катетерной насадки</t>
  </si>
  <si>
    <t>Кружка Эсмарха 2 литра одноразовые</t>
  </si>
  <si>
    <t>раствор для наружного применения 10 % 20 мл</t>
  </si>
  <si>
    <t>раствор для наружного применения 3% 100 мл</t>
  </si>
  <si>
    <t>суспензия для внутреннего применения 170 мл</t>
  </si>
  <si>
    <t>раствор для инфузий, 500 мл</t>
  </si>
  <si>
    <t xml:space="preserve">Аспирационный наконечник </t>
  </si>
  <si>
    <t>Наконечник аспирационный, гибкий, тонкий, с отверстием для вакуум-контроля. Катетеры эластичны и могут сгибаться оператором для изменения угла и приспособления к специальным нуждам. Диаметр - 12 Fr. Длина - 25см. Стерильно.</t>
  </si>
  <si>
    <t>Бумага для ЭКГ аппарата Cardio Care 2000</t>
  </si>
  <si>
    <t>Зонд ректальный (ПХВ) для одноразового применения размер №30</t>
  </si>
  <si>
    <t>Изогнутые иглы Губера предназначены для инфузии 20G - 0,9мм/рабочая длина 20 мм</t>
  </si>
  <si>
    <t>Изогнутые иглы Губера предназначены для инфузии 20G. Диаметр иглы Губера 0,9 мм 20G, полезная длина 20 мм.</t>
  </si>
  <si>
    <t>Канюля внутривенная с катетером и клапаном для инъекций, размер 18G, зеленая</t>
  </si>
  <si>
    <t>Канюля внутривенная с катетером и клапаном для инъекций, размер 20G</t>
  </si>
  <si>
    <t>Катетер внутривенный Бабочка, размер 21G</t>
  </si>
  <si>
    <t>Бумага для ЭКГ аппарата Cardio Care 2000, розового цвета, с диаграмной сеткой, внешняя обмотка, размер 215х25х16мм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</si>
  <si>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24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</si>
  <si>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Комплект для кислородной терапии (назальные кислородные канюли, размер L)</t>
  </si>
  <si>
    <t>Нить хирургический капрон, нерассасывающая №6, 20метр, стерильный</t>
  </si>
  <si>
    <t>Катетер Фоллея, трехходовой катетер, латексный с силиконовым покрытием, размер 14</t>
  </si>
  <si>
    <t>Катетер Фолея  из  латекса Уретральный трехходовой катетер Фолея из 100% силикона, для послеоперационного отведения мочи. Атравматичный наконечник тип Дюфура. Прозрачность силикона позволяет провести визуальную оценку внутреннего просвета и вынести решение о необходимости замены катетера, латексный с силиконовым покрытием, размер 14</t>
  </si>
  <si>
    <t>Катетер Фоллея, двухходовой катетер, латексный с силиконовым покрытием, размер 24</t>
  </si>
  <si>
    <t>АПТВ-тест (100 определений)</t>
  </si>
  <si>
    <t>Тех-пластин тест (100 определений)</t>
  </si>
  <si>
    <t>РФМК-тест (200 определений)</t>
  </si>
  <si>
    <t>Контрольная плазма для гемостаза</t>
  </si>
  <si>
    <t>упаковка</t>
  </si>
  <si>
    <t>набор</t>
  </si>
  <si>
    <t>Набор АПТВ-тест предназначен для выполнения базовой методики исследования системы гемостаза - определения активированного парциального (частичного) тромбоп­лас­ти­но­во­го времени (АПТВ или АЧТВ).Состав набора:  Кефалин (лиофильно высушенный фосфолипидный компонент), на 1 мл - 2 фл., Каолин (концентрированная суспензия 40:1 в дистиллированной воде), 1 мл - 1 фл.,  Буфер трис-НСI (концентрированный 20:1 раствор, 1 М),  2 мл  - 1 фл. ,. Кальция хлорид (концентрированный 20:1 раствор, 0,5 М), 2 мл - 1 фл. Набор рассчитан на проведение не менее 100-200 анализов при расходе рабочих растворов реагентов по 0,1-0,05 мл на 1 анализ</t>
  </si>
  <si>
    <t xml:space="preserve">Техпластин-тест 4*25 тестов. Техпластин-тест предназначен для оценки протромбинового времени свертывания. Тромбопластин (фактор III, тромбокиназа) превращает протромбин плазмы крови в присутствии ионов кальция в активный фермент тромбин, трансформирующий фибри-ноген плазмы крови в нерастворимый фибрин. Измеряется протромбиновое время - время образования фибрина в плазме крови в присутствии ионов кальция и тромбо-пластина (растворимого экстракта из мозга кролика). </t>
  </si>
  <si>
    <t xml:space="preserve">Набор РФМК-тест предназначен для определения в плазме крови раст­во­римых фибрин-мономерных комплексов (РФМК), являющихся маркерами внутри­сосудис­то­го свертывания крови при тромбозах, тромбоэмболиях, ДВС-синдромах раз­лич­ного генеза. Принцип метода определения РФМК в плазме крови заключается в появлении в плазме, содер-    ж­ащей РФМК, зёрен (паракоагулята) фибрина после добавления к ней раствора фенантролина. Состав набора: 1. Орто-фенантролина гидрохлорид, 70 мг - 2 фл. 2. Контроль-минус (лиофилизированная плазма крови человека, не содер­жа­щая РФМК), на 1 мл - 1 фл. 3. Контроль-плюс (лиофилизированная плазма крови человека, содержащая РФМК), на 1 мл - 1 фл. </t>
  </si>
  <si>
    <t>Реагент является лиофилизированной смесью бедной тромбоцитами плазмы крови,полученной не менее, чем от 20 здоровых людей.РНП-плазма стабилизирована цитратом натрия, обследована на инфицированность вирусами  гепатита В и ВИЧ.РНП-плазму применяют для стандартизации биологических реагентов, использующих в различных тестах при исследовании системы гемостаза и получения контрольных результатов, а также для проведения контроля качества анализов.РНП-плазму применяют в качестве контроля в следующих тестах: протромбиновое время свертывания,Активированное парциональное (частично0 тромбопластиновое времясвертывания (АПТВ/АЧТВ).Фасовка: референтная нормальная пулированная плазма (РНП-плазма)(лиофильно высушенная контрольная плазма крови человека с нормальным диапозоном значения), на 1 мл во флаконе.</t>
  </si>
  <si>
    <t>Реактивы для исследования  системы гемостаза</t>
  </si>
  <si>
    <t>таблетка 500 мг</t>
  </si>
  <si>
    <t>таблетка</t>
  </si>
  <si>
    <t>раствор, 1 % 20 мл</t>
  </si>
  <si>
    <t>мазь для наружного применения 25 г</t>
  </si>
  <si>
    <t>туба</t>
  </si>
  <si>
    <t>раствор для инъекций 1% 1 мл</t>
  </si>
  <si>
    <t>таблетки, покрытые оболочкой 10 мг</t>
  </si>
  <si>
    <t>раствор 70 % 100 мл</t>
  </si>
  <si>
    <t>раствор для инъекций 10мг/мл, 1мл</t>
  </si>
  <si>
    <t>Аммиак, раствор для наружного применения 10 % 20 мл</t>
  </si>
  <si>
    <t>Атропин, раствор для инъекций 1мг/мл 1 мл</t>
  </si>
  <si>
    <t>Ацетилсалициловая кислота, таблетка 500 мг</t>
  </si>
  <si>
    <t>Бриллиантовый зеленый, раствор, 1 % 20 мл</t>
  </si>
  <si>
    <t>Вазелин, мазь для наружного применения 25 г</t>
  </si>
  <si>
    <t>Менадион, раствор для инъекций 1% 1 мл</t>
  </si>
  <si>
    <t>Нифедипин, таблетки, покрытые оболочкой 10 мг</t>
  </si>
  <si>
    <t>Перекись водорода, раствор для наружного применения 3% 100 мл</t>
  </si>
  <si>
    <t>Простое сочетание солей и ветрогонных препаратов, суспензия для внутреннего применения 170 мл</t>
  </si>
  <si>
    <t>Фенилэфрин, раствор для инъекций 10мг/мл, 1мл</t>
  </si>
  <si>
    <t>Электролиты (Натрия хлорид + Калия хлорид + Кальция хлорида дигидрат + Магния хлорида гексагидрат + Натрия ацетата тригидрат + Яблочная кислота), раствор для инфузий, 500 мл</t>
  </si>
  <si>
    <t>Этанол, раствор 70 % 100 мл</t>
  </si>
  <si>
    <t>Вата медицинская не стерильная 100 грамм в упаковке</t>
  </si>
  <si>
    <t>Вата 25 гр сжатый медицинская, гигроскопическая, гигиеническая стерильная</t>
  </si>
  <si>
    <t>Игла спинальная 27G*90 мм с интродьюсером 22G*38 мм</t>
  </si>
  <si>
    <t>Мочеприемник прикроватный 2 л</t>
  </si>
  <si>
    <t xml:space="preserve">Прикроватный мешок для сбора мочи на 2 литра, длина дренажной  трубки 120 см. </t>
  </si>
  <si>
    <t>Натронная известь</t>
  </si>
  <si>
    <t>Натронная известь  гранулы 2,5-5,0, канистра 4.5 кг</t>
  </si>
  <si>
    <t>канистра</t>
  </si>
  <si>
    <t>Линия для мониторинга газов типа Luer (трубка пробозаборник). Внутренний диаметр 1,2мм, длина 2,45м</t>
  </si>
  <si>
    <t>Трахеостомическая трубка с манжетой низкого давленния, силиконизированная S7,5</t>
  </si>
  <si>
    <t>Трахеостомическая трубка с манжетой низкого давленния, силиконизированная S8,0</t>
  </si>
  <si>
    <t>Трубка эндотрахеальная 6,5 мм, одноразовая, стерильная с манжетой</t>
  </si>
  <si>
    <t>Трубка эндотрахеальная 7,0 мм, одноразовая, стерильная с манжетой</t>
  </si>
  <si>
    <t>Трубка эндотрахеальная 7,5 мм, одноразовая, стерильная с манжетой</t>
  </si>
  <si>
    <t>Трубка эндотрахеальная 8,0 мм, одноразовая, стерильная с манжетой</t>
  </si>
  <si>
    <t>Удлинитель оригинальный для Перфузор, стандарт</t>
  </si>
  <si>
    <t>Уроприемник, дренируемый прозрачный однокомпенентный 10*55</t>
  </si>
  <si>
    <t>Электроды для ЭКГ мониторинга одноразовые  48*50 мм</t>
  </si>
  <si>
    <t>Одноразовые ЭКГ электроды самоклеящиеся для взрослых, вспенная основа, диаметр 50мм., в упаковке 50шт. Электроды являются гипоаллергенными.</t>
  </si>
  <si>
    <t>ИП Ақберді Уалихан</t>
  </si>
  <si>
    <t>ИП "ЛИЯ"</t>
  </si>
  <si>
    <t>ТОО "КАЗМЕДИМПОРТ"</t>
  </si>
  <si>
    <t>ТОО "ГЕЛИКА"</t>
  </si>
  <si>
    <t>к протоколу 17 от 06.02.2023г.</t>
  </si>
  <si>
    <t>Руководитель ОГЗ и ЮС</t>
  </si>
  <si>
    <t xml:space="preserve"> Иманғали Д.Қ. </t>
  </si>
  <si>
    <t xml:space="preserve">Специалист по государственным закупкам </t>
  </si>
  <si>
    <t xml:space="preserve"> Корженко О.О. </t>
  </si>
  <si>
    <t>Юрист</t>
  </si>
  <si>
    <t xml:space="preserve"> Климова А.В. </t>
  </si>
  <si>
    <t>не соответствует п.136 Правил № 375</t>
  </si>
  <si>
    <t>ТОО "INNOVA" Цена</t>
  </si>
  <si>
    <t>ТОО "INNOVA" Сумма</t>
  </si>
  <si>
    <t>ТОО "АЛЬЯНС-ФАРМ" Цена</t>
  </si>
  <si>
    <t>ТОО "АЛЬЯНС-ФАРМ" Сумма</t>
  </si>
  <si>
    <t>ТОО "ОрдаМед Восток"  Цена</t>
  </si>
  <si>
    <t>ТОО "ОрдаМед Восток"  Сумма</t>
  </si>
  <si>
    <t>ТОО "Pharmprovide" Цена</t>
  </si>
  <si>
    <t>ТОО "Pharmprovide" Сумма</t>
  </si>
  <si>
    <t>ТОО "Dariya medica "Дарья Медика" Цена</t>
  </si>
  <si>
    <t>ТОО "Dariya medica "Дарья Медика" Сумма</t>
  </si>
  <si>
    <t>ТОО "ProfiMed.AST" Цена</t>
  </si>
  <si>
    <t>ТОО "ProfiMed.AST" Сумма</t>
  </si>
  <si>
    <t>ТОО "IzidaMedLab" Цена</t>
  </si>
  <si>
    <t>ТОО "IzidaMedLab" Сумма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</si>
</sst>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9"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77">
    <xf numFmtId="0" fontId="0" fillId="0" borderId="0" xfId="0"/>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8" fillId="0" borderId="3" xfId="5" applyFont="1" applyFill="1" applyBorder="1" applyAlignment="1">
      <alignment horizontal="left" vertical="top" wrapText="1"/>
    </xf>
    <xf numFmtId="0" fontId="7" fillId="0" borderId="2" xfId="0" applyFont="1" applyFill="1" applyBorder="1" applyAlignment="1">
      <alignment horizontal="center" vertical="center" wrapText="1"/>
    </xf>
    <xf numFmtId="0" fontId="8" fillId="0" borderId="3" xfId="5" applyFont="1" applyFill="1" applyBorder="1" applyAlignment="1">
      <alignment horizontal="center" vertical="top" wrapText="1"/>
    </xf>
    <xf numFmtId="0" fontId="7" fillId="0" borderId="0" xfId="1" applyFont="1" applyAlignment="1">
      <alignment vertical="top"/>
    </xf>
    <xf numFmtId="0" fontId="8" fillId="0" borderId="2" xfId="1" applyFont="1" applyBorder="1" applyAlignment="1">
      <alignment vertical="top"/>
    </xf>
    <xf numFmtId="0" fontId="8" fillId="0" borderId="0" xfId="1" applyFont="1" applyAlignment="1">
      <alignment vertical="top"/>
    </xf>
    <xf numFmtId="0" fontId="7" fillId="0" borderId="0" xfId="1" applyFont="1" applyBorder="1" applyAlignment="1">
      <alignment vertical="top"/>
    </xf>
    <xf numFmtId="0" fontId="7" fillId="0" borderId="0" xfId="0" applyFont="1" applyFill="1" applyAlignment="1">
      <alignment vertical="top"/>
    </xf>
    <xf numFmtId="0" fontId="8" fillId="0" borderId="2" xfId="1" applyFont="1" applyBorder="1" applyAlignment="1">
      <alignment horizontal="center" vertical="center"/>
    </xf>
    <xf numFmtId="0" fontId="7" fillId="0" borderId="3" xfId="0" applyFont="1" applyFill="1" applyBorder="1" applyAlignment="1">
      <alignment vertical="top" wrapText="1"/>
    </xf>
    <xf numFmtId="0" fontId="7" fillId="0" borderId="3" xfId="0" applyFont="1" applyFill="1" applyBorder="1" applyAlignment="1">
      <alignment horizontal="center" vertical="center" wrapText="1"/>
    </xf>
    <xf numFmtId="0" fontId="8" fillId="0" borderId="3" xfId="0" applyFont="1" applyFill="1" applyBorder="1" applyAlignment="1">
      <alignment vertical="top"/>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2" xfId="1" applyFont="1" applyBorder="1" applyAlignment="1">
      <alignment horizontal="left" vertical="center" wrapText="1"/>
    </xf>
    <xf numFmtId="43" fontId="7"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0" fontId="7" fillId="0" borderId="3" xfId="1" applyFont="1" applyBorder="1" applyAlignment="1">
      <alignment horizontal="left" vertical="top" wrapText="1"/>
    </xf>
    <xf numFmtId="0" fontId="7" fillId="0" borderId="2" xfId="1" applyFont="1" applyBorder="1" applyAlignment="1">
      <alignment horizontal="center" vertical="top" wrapText="1"/>
    </xf>
    <xf numFmtId="0" fontId="7" fillId="0" borderId="3" xfId="1" applyFont="1" applyBorder="1" applyAlignment="1">
      <alignment horizontal="center" vertical="center" wrapText="1"/>
    </xf>
    <xf numFmtId="43" fontId="7" fillId="0" borderId="2" xfId="22" applyFont="1" applyBorder="1" applyAlignment="1">
      <alignment horizontal="right" vertical="center" wrapText="1"/>
    </xf>
    <xf numFmtId="0" fontId="7" fillId="0" borderId="3" xfId="1" applyFont="1" applyBorder="1" applyAlignment="1">
      <alignment horizontal="left" vertical="center" wrapText="1"/>
    </xf>
    <xf numFmtId="3" fontId="7" fillId="0" borderId="3" xfId="19" applyNumberFormat="1" applyFont="1" applyFill="1" applyBorder="1" applyAlignment="1">
      <alignment horizontal="center" vertical="center"/>
    </xf>
    <xf numFmtId="43" fontId="7" fillId="0" borderId="3" xfId="19" applyNumberFormat="1" applyFont="1" applyFill="1" applyBorder="1" applyAlignment="1">
      <alignment horizontal="right" vertical="center" wrapText="1"/>
    </xf>
    <xf numFmtId="0" fontId="7" fillId="0" borderId="2" xfId="0" applyFont="1" applyFill="1" applyBorder="1" applyAlignment="1">
      <alignment vertical="center" wrapText="1"/>
    </xf>
    <xf numFmtId="0" fontId="7" fillId="0" borderId="2" xfId="0" applyFont="1" applyFill="1" applyBorder="1" applyAlignment="1">
      <alignment vertical="top" wrapText="1"/>
    </xf>
    <xf numFmtId="3" fontId="7" fillId="0" borderId="2" xfId="19" applyNumberFormat="1" applyFont="1" applyFill="1" applyBorder="1" applyAlignment="1">
      <alignment horizontal="center" vertical="center"/>
    </xf>
    <xf numFmtId="43" fontId="7" fillId="0" borderId="2" xfId="19" applyNumberFormat="1" applyFont="1" applyFill="1" applyBorder="1" applyAlignment="1">
      <alignment horizontal="right" vertical="center" wrapText="1"/>
    </xf>
    <xf numFmtId="0" fontId="7" fillId="0" borderId="3" xfId="0" applyFont="1" applyFill="1" applyBorder="1" applyAlignment="1">
      <alignment vertical="center" wrapText="1"/>
    </xf>
    <xf numFmtId="0" fontId="7" fillId="2" borderId="2" xfId="0" applyFont="1" applyFill="1" applyBorder="1" applyAlignment="1">
      <alignment horizontal="left" vertical="center" wrapText="1"/>
    </xf>
    <xf numFmtId="0" fontId="8" fillId="0" borderId="2" xfId="1" applyFont="1" applyBorder="1" applyAlignment="1">
      <alignment horizontal="center" vertical="center" wrapText="1"/>
    </xf>
    <xf numFmtId="43" fontId="8" fillId="0" borderId="2" xfId="22" applyFont="1" applyBorder="1" applyAlignment="1">
      <alignment horizontal="right" vertical="center" wrapText="1"/>
    </xf>
    <xf numFmtId="0" fontId="7" fillId="0" borderId="2" xfId="1" applyFont="1" applyBorder="1" applyAlignment="1">
      <alignment horizontal="left" vertical="center"/>
    </xf>
    <xf numFmtId="0" fontId="7" fillId="0" borderId="2" xfId="1" applyFont="1" applyBorder="1" applyAlignment="1">
      <alignment horizontal="left" vertical="top" wrapText="1"/>
    </xf>
    <xf numFmtId="0" fontId="7" fillId="0" borderId="4" xfId="1" applyFont="1" applyBorder="1" applyAlignment="1">
      <alignment horizontal="left" vertical="center"/>
    </xf>
    <xf numFmtId="43" fontId="8" fillId="0" borderId="2" xfId="22" applyNumberFormat="1" applyFont="1" applyFill="1" applyBorder="1" applyAlignment="1">
      <alignment horizontal="center" vertical="center" wrapText="1"/>
    </xf>
    <xf numFmtId="43" fontId="7" fillId="0" borderId="2" xfId="22" applyNumberFormat="1" applyFont="1" applyFill="1" applyBorder="1" applyAlignment="1">
      <alignment horizontal="right" vertical="center" wrapText="1"/>
    </xf>
    <xf numFmtId="0" fontId="7" fillId="0" borderId="2" xfId="1" applyFont="1" applyFill="1" applyBorder="1" applyAlignment="1">
      <alignment horizontal="right" vertical="center" wrapText="1"/>
    </xf>
    <xf numFmtId="2" fontId="7" fillId="0" borderId="2" xfId="1" applyNumberFormat="1" applyFont="1" applyFill="1" applyBorder="1" applyAlignment="1">
      <alignment horizontal="right" vertical="center" wrapText="1"/>
    </xf>
    <xf numFmtId="43" fontId="7" fillId="0" borderId="2" xfId="22" applyFont="1" applyFill="1" applyBorder="1" applyAlignment="1">
      <alignment horizontal="right" vertical="center" wrapText="1"/>
    </xf>
    <xf numFmtId="43" fontId="7" fillId="0" borderId="3" xfId="22" applyFont="1" applyFill="1" applyBorder="1" applyAlignment="1">
      <alignment horizontal="right" vertical="center" wrapText="1"/>
    </xf>
    <xf numFmtId="0" fontId="8" fillId="0" borderId="2" xfId="1" applyFont="1" applyBorder="1" applyAlignment="1">
      <alignment horizontal="center" vertical="center" wrapText="1"/>
    </xf>
    <xf numFmtId="3" fontId="7" fillId="0" borderId="2" xfId="1" applyNumberFormat="1" applyFont="1" applyBorder="1" applyAlignment="1">
      <alignment horizontal="center" vertical="center"/>
    </xf>
    <xf numFmtId="3" fontId="7" fillId="0" borderId="3" xfId="1" applyNumberFormat="1" applyFont="1" applyBorder="1" applyAlignment="1">
      <alignment horizontal="center" vertical="center" wrapText="1"/>
    </xf>
    <xf numFmtId="43" fontId="7" fillId="0" borderId="2" xfId="19" applyFont="1" applyFill="1" applyBorder="1" applyAlignment="1">
      <alignment horizontal="right" vertical="center" wrapText="1"/>
    </xf>
    <xf numFmtId="0" fontId="7" fillId="2" borderId="3" xfId="0" applyFont="1" applyFill="1" applyBorder="1" applyAlignment="1">
      <alignment horizontal="left" vertical="center" wrapText="1"/>
    </xf>
    <xf numFmtId="0" fontId="8" fillId="0" borderId="2" xfId="1" applyFont="1" applyBorder="1" applyAlignment="1">
      <alignment horizontal="center" vertical="center" wrapText="1"/>
    </xf>
    <xf numFmtId="0" fontId="7" fillId="0" borderId="2" xfId="1" applyFont="1" applyBorder="1" applyAlignment="1">
      <alignment vertical="top"/>
    </xf>
    <xf numFmtId="0" fontId="7" fillId="0" borderId="3"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2" xfId="1" applyFont="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vertical="top"/>
    </xf>
    <xf numFmtId="0" fontId="8" fillId="0" borderId="1" xfId="1" applyFont="1" applyBorder="1" applyAlignment="1">
      <alignment horizontal="center" vertical="top"/>
    </xf>
    <xf numFmtId="0" fontId="8" fillId="0" borderId="2" xfId="1" applyFont="1" applyBorder="1" applyAlignment="1">
      <alignment horizontal="center" vertical="center" wrapText="1"/>
    </xf>
    <xf numFmtId="0" fontId="8" fillId="0" borderId="2" xfId="1" applyFont="1" applyBorder="1" applyAlignment="1">
      <alignment horizontal="center" vertical="top"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43" fontId="7" fillId="0" borderId="2" xfId="22" applyFont="1" applyBorder="1" applyAlignment="1">
      <alignment horizontal="center" vertical="center" wrapText="1"/>
    </xf>
    <xf numFmtId="43" fontId="7" fillId="3" borderId="2" xfId="22" applyFont="1" applyFill="1" applyBorder="1" applyAlignment="1">
      <alignment horizontal="right" vertical="center" wrapText="1"/>
    </xf>
    <xf numFmtId="43" fontId="7" fillId="4" borderId="2" xfId="22" applyFont="1" applyFill="1" applyBorder="1" applyAlignment="1">
      <alignment horizontal="right" vertical="center" wrapText="1"/>
    </xf>
    <xf numFmtId="43" fontId="8" fillId="0" borderId="2" xfId="22" applyFont="1" applyBorder="1" applyAlignment="1">
      <alignment horizontal="right" vertical="top" wrapText="1"/>
    </xf>
    <xf numFmtId="0" fontId="7" fillId="0" borderId="0" xfId="1" applyFont="1" applyAlignment="1">
      <alignment horizontal="left" vertical="center"/>
    </xf>
    <xf numFmtId="43" fontId="7" fillId="0" borderId="0" xfId="22" applyNumberFormat="1" applyFont="1" applyFill="1" applyAlignment="1">
      <alignment horizontal="right" vertical="center"/>
    </xf>
    <xf numFmtId="0" fontId="7" fillId="0" borderId="0" xfId="1" applyFont="1" applyAlignment="1">
      <alignment vertical="center"/>
    </xf>
    <xf numFmtId="3" fontId="8" fillId="0" borderId="3" xfId="5" applyNumberFormat="1" applyFont="1" applyFill="1" applyBorder="1" applyAlignment="1">
      <alignment horizontal="center" vertical="center"/>
    </xf>
    <xf numFmtId="43" fontId="8" fillId="0" borderId="3" xfId="22" applyNumberFormat="1" applyFont="1" applyFill="1" applyBorder="1" applyAlignment="1">
      <alignment horizontal="right" vertical="center" wrapText="1"/>
    </xf>
    <xf numFmtId="4" fontId="8" fillId="0" borderId="2" xfId="5" applyNumberFormat="1" applyFont="1" applyFill="1" applyBorder="1" applyAlignment="1">
      <alignment horizontal="right" vertical="center"/>
    </xf>
    <xf numFmtId="0" fontId="7" fillId="0" borderId="0" xfId="5" applyFont="1" applyFill="1" applyBorder="1" applyAlignment="1">
      <alignment horizontal="center" vertical="center"/>
    </xf>
    <xf numFmtId="43" fontId="7" fillId="0" borderId="0" xfId="22" applyNumberFormat="1" applyFont="1" applyFill="1" applyBorder="1" applyAlignment="1">
      <alignment horizontal="right" vertical="center" wrapText="1"/>
    </xf>
    <xf numFmtId="4" fontId="7" fillId="0" borderId="0" xfId="5" applyNumberFormat="1" applyFont="1" applyFill="1" applyBorder="1" applyAlignment="1">
      <alignment horizontal="right" vertical="center"/>
    </xf>
    <xf numFmtId="0" fontId="7" fillId="0" borderId="0" xfId="1" applyFont="1" applyAlignment="1">
      <alignment horizontal="center" vertical="center"/>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abSelected="1" view="pageBreakPreview" zoomScale="80" zoomScaleSheetLayoutView="80" workbookViewId="0">
      <selection activeCell="X54" sqref="X54"/>
    </sheetView>
  </sheetViews>
  <sheetFormatPr defaultColWidth="8.85546875" defaultRowHeight="12" x14ac:dyDescent="0.25"/>
  <cols>
    <col min="1" max="1" width="6.42578125" style="6" customWidth="1"/>
    <col min="2" max="2" width="29.5703125" style="6" customWidth="1"/>
    <col min="3" max="3" width="42.5703125" style="6" customWidth="1"/>
    <col min="4" max="4" width="10.28515625" style="6" customWidth="1"/>
    <col min="5" max="5" width="10.7109375" style="76" customWidth="1"/>
    <col min="6" max="6" width="12.140625" style="68" customWidth="1"/>
    <col min="7" max="7" width="14.5703125" style="69" customWidth="1"/>
    <col min="8" max="25" width="19" style="6" customWidth="1"/>
    <col min="26" max="16384" width="8.85546875" style="6"/>
  </cols>
  <sheetData>
    <row r="1" spans="1:25" x14ac:dyDescent="0.25">
      <c r="E1" s="67" t="s">
        <v>0</v>
      </c>
    </row>
    <row r="2" spans="1:25" x14ac:dyDescent="0.25">
      <c r="E2" s="67" t="s">
        <v>98</v>
      </c>
    </row>
    <row r="4" spans="1:25" ht="15.75" customHeight="1" x14ac:dyDescent="0.25">
      <c r="A4" s="57" t="s">
        <v>1</v>
      </c>
      <c r="B4" s="57"/>
      <c r="C4" s="57"/>
      <c r="D4" s="57"/>
      <c r="E4" s="57"/>
      <c r="F4" s="57"/>
      <c r="G4" s="57"/>
    </row>
    <row r="5" spans="1:25" ht="40.5" customHeight="1" x14ac:dyDescent="0.25">
      <c r="A5" s="33" t="s">
        <v>2</v>
      </c>
      <c r="B5" s="49" t="s">
        <v>3</v>
      </c>
      <c r="C5" s="33" t="s">
        <v>9</v>
      </c>
      <c r="D5" s="33" t="s">
        <v>4</v>
      </c>
      <c r="E5" s="11" t="s">
        <v>5</v>
      </c>
      <c r="F5" s="38" t="s">
        <v>6</v>
      </c>
      <c r="G5" s="54" t="s">
        <v>7</v>
      </c>
      <c r="H5" s="54" t="s">
        <v>106</v>
      </c>
      <c r="I5" s="54" t="s">
        <v>107</v>
      </c>
      <c r="J5" s="49" t="s">
        <v>94</v>
      </c>
      <c r="K5" s="49" t="s">
        <v>108</v>
      </c>
      <c r="L5" s="54" t="s">
        <v>109</v>
      </c>
      <c r="M5" s="49" t="s">
        <v>110</v>
      </c>
      <c r="N5" s="54" t="s">
        <v>111</v>
      </c>
      <c r="O5" s="49" t="s">
        <v>112</v>
      </c>
      <c r="P5" s="54" t="s">
        <v>113</v>
      </c>
      <c r="Q5" s="49" t="s">
        <v>114</v>
      </c>
      <c r="R5" s="54" t="s">
        <v>115</v>
      </c>
      <c r="S5" s="49" t="s">
        <v>116</v>
      </c>
      <c r="T5" s="54" t="s">
        <v>117</v>
      </c>
      <c r="U5" s="49" t="s">
        <v>95</v>
      </c>
      <c r="V5" s="49" t="s">
        <v>96</v>
      </c>
      <c r="W5" s="49" t="s">
        <v>118</v>
      </c>
      <c r="X5" s="54" t="s">
        <v>119</v>
      </c>
      <c r="Y5" s="11" t="s">
        <v>97</v>
      </c>
    </row>
    <row r="6" spans="1:25" ht="15" customHeight="1" x14ac:dyDescent="0.25">
      <c r="A6" s="58" t="s">
        <v>14</v>
      </c>
      <c r="B6" s="58"/>
      <c r="C6" s="58"/>
      <c r="D6" s="58"/>
      <c r="E6" s="58"/>
      <c r="F6" s="58"/>
      <c r="G6" s="19">
        <f>SUM(G7:G18)</f>
        <v>802598.37</v>
      </c>
      <c r="H6" s="50"/>
      <c r="I6" s="50"/>
      <c r="J6" s="50"/>
      <c r="K6" s="50"/>
      <c r="L6" s="50"/>
      <c r="M6" s="50"/>
      <c r="N6" s="50"/>
      <c r="O6" s="50"/>
      <c r="P6" s="50"/>
      <c r="Q6" s="50"/>
      <c r="R6" s="50"/>
      <c r="S6" s="50"/>
      <c r="T6" s="50"/>
      <c r="U6" s="50"/>
      <c r="V6" s="50"/>
      <c r="W6" s="50"/>
      <c r="X6" s="50"/>
      <c r="Y6" s="50"/>
    </row>
    <row r="7" spans="1:25" ht="24" customHeight="1" x14ac:dyDescent="0.25">
      <c r="A7" s="33">
        <v>1</v>
      </c>
      <c r="B7" s="36" t="s">
        <v>63</v>
      </c>
      <c r="C7" s="17" t="s">
        <v>23</v>
      </c>
      <c r="D7" s="15" t="s">
        <v>17</v>
      </c>
      <c r="E7" s="16">
        <f>40+5</f>
        <v>45</v>
      </c>
      <c r="F7" s="39">
        <v>40.61</v>
      </c>
      <c r="G7" s="18">
        <f>E7*F7</f>
        <v>1827.45</v>
      </c>
      <c r="H7" s="23"/>
      <c r="I7" s="23"/>
      <c r="J7" s="23"/>
      <c r="K7" s="23"/>
      <c r="L7" s="23"/>
      <c r="M7" s="23"/>
      <c r="N7" s="23"/>
      <c r="O7" s="23"/>
      <c r="P7" s="23"/>
      <c r="Q7" s="23"/>
      <c r="R7" s="23"/>
      <c r="S7" s="23"/>
      <c r="T7" s="23"/>
      <c r="U7" s="23"/>
      <c r="V7" s="23"/>
      <c r="W7" s="23"/>
      <c r="X7" s="23"/>
      <c r="Y7" s="23"/>
    </row>
    <row r="8" spans="1:25" ht="25.5" customHeight="1" x14ac:dyDescent="0.25">
      <c r="A8" s="33">
        <v>2</v>
      </c>
      <c r="B8" s="36" t="s">
        <v>64</v>
      </c>
      <c r="C8" s="17" t="s">
        <v>15</v>
      </c>
      <c r="D8" s="15" t="s">
        <v>16</v>
      </c>
      <c r="E8" s="45">
        <v>2550</v>
      </c>
      <c r="F8" s="39">
        <v>14.45</v>
      </c>
      <c r="G8" s="18">
        <f t="shared" ref="G8:G16" si="0">E8*F8</f>
        <v>36847.5</v>
      </c>
      <c r="H8" s="23"/>
      <c r="I8" s="23"/>
      <c r="J8" s="23"/>
      <c r="K8" s="23"/>
      <c r="L8" s="23"/>
      <c r="M8" s="23"/>
      <c r="N8" s="23"/>
      <c r="O8" s="23"/>
      <c r="P8" s="23"/>
      <c r="Q8" s="23"/>
      <c r="R8" s="23"/>
      <c r="S8" s="23"/>
      <c r="T8" s="23"/>
      <c r="U8" s="23"/>
      <c r="V8" s="23"/>
      <c r="W8" s="23"/>
      <c r="X8" s="23"/>
      <c r="Y8" s="23"/>
    </row>
    <row r="9" spans="1:25" ht="24.75" customHeight="1" x14ac:dyDescent="0.25">
      <c r="A9" s="44">
        <v>3</v>
      </c>
      <c r="B9" s="36" t="s">
        <v>65</v>
      </c>
      <c r="C9" s="17" t="s">
        <v>54</v>
      </c>
      <c r="D9" s="15" t="s">
        <v>55</v>
      </c>
      <c r="E9" s="16">
        <v>250</v>
      </c>
      <c r="F9" s="39">
        <v>1.97</v>
      </c>
      <c r="G9" s="18">
        <f t="shared" si="0"/>
        <v>492.5</v>
      </c>
      <c r="H9" s="23"/>
      <c r="I9" s="23"/>
      <c r="J9" s="23"/>
      <c r="K9" s="23"/>
      <c r="L9" s="23"/>
      <c r="M9" s="23"/>
      <c r="N9" s="23"/>
      <c r="O9" s="23"/>
      <c r="P9" s="23"/>
      <c r="Q9" s="23"/>
      <c r="R9" s="23"/>
      <c r="S9" s="23"/>
      <c r="T9" s="23"/>
      <c r="U9" s="23"/>
      <c r="V9" s="23"/>
      <c r="W9" s="23"/>
      <c r="X9" s="23"/>
      <c r="Y9" s="23"/>
    </row>
    <row r="10" spans="1:25" ht="24" x14ac:dyDescent="0.25">
      <c r="A10" s="44">
        <v>4</v>
      </c>
      <c r="B10" s="36" t="s">
        <v>66</v>
      </c>
      <c r="C10" s="17" t="s">
        <v>56</v>
      </c>
      <c r="D10" s="15" t="s">
        <v>17</v>
      </c>
      <c r="E10" s="16">
        <f>182+14</f>
        <v>196</v>
      </c>
      <c r="F10" s="39">
        <v>42.86</v>
      </c>
      <c r="G10" s="18">
        <f t="shared" si="0"/>
        <v>8400.56</v>
      </c>
      <c r="H10" s="23"/>
      <c r="I10" s="23"/>
      <c r="J10" s="23"/>
      <c r="K10" s="23"/>
      <c r="L10" s="23"/>
      <c r="M10" s="23"/>
      <c r="N10" s="23"/>
      <c r="O10" s="23"/>
      <c r="P10" s="23"/>
      <c r="Q10" s="23"/>
      <c r="R10" s="23"/>
      <c r="S10" s="23"/>
      <c r="T10" s="23"/>
      <c r="U10" s="23"/>
      <c r="V10" s="23"/>
      <c r="W10" s="23"/>
      <c r="X10" s="23"/>
      <c r="Y10" s="23"/>
    </row>
    <row r="11" spans="1:25" ht="24" x14ac:dyDescent="0.25">
      <c r="A11" s="44">
        <v>5</v>
      </c>
      <c r="B11" s="36" t="s">
        <v>67</v>
      </c>
      <c r="C11" s="17" t="s">
        <v>57</v>
      </c>
      <c r="D11" s="15" t="s">
        <v>58</v>
      </c>
      <c r="E11" s="16">
        <f>88+24</f>
        <v>112</v>
      </c>
      <c r="F11" s="39">
        <v>51.98</v>
      </c>
      <c r="G11" s="18">
        <f t="shared" si="0"/>
        <v>5821.7599999999993</v>
      </c>
      <c r="H11" s="23"/>
      <c r="I11" s="23"/>
      <c r="J11" s="23"/>
      <c r="K11" s="23"/>
      <c r="L11" s="23"/>
      <c r="M11" s="23"/>
      <c r="N11" s="23"/>
      <c r="O11" s="23"/>
      <c r="P11" s="23"/>
      <c r="Q11" s="23"/>
      <c r="R11" s="23"/>
      <c r="S11" s="23"/>
      <c r="T11" s="23"/>
      <c r="U11" s="23"/>
      <c r="V11" s="23"/>
      <c r="W11" s="23"/>
      <c r="X11" s="23"/>
      <c r="Y11" s="23"/>
    </row>
    <row r="12" spans="1:25" ht="24" x14ac:dyDescent="0.25">
      <c r="A12" s="44">
        <v>6</v>
      </c>
      <c r="B12" s="36" t="s">
        <v>68</v>
      </c>
      <c r="C12" s="17" t="s">
        <v>59</v>
      </c>
      <c r="D12" s="15" t="s">
        <v>16</v>
      </c>
      <c r="E12" s="16">
        <v>100</v>
      </c>
      <c r="F12" s="39">
        <v>21.92</v>
      </c>
      <c r="G12" s="18">
        <f t="shared" si="0"/>
        <v>2192</v>
      </c>
      <c r="H12" s="23"/>
      <c r="I12" s="23"/>
      <c r="J12" s="23"/>
      <c r="K12" s="23"/>
      <c r="L12" s="23"/>
      <c r="M12" s="23"/>
      <c r="N12" s="23"/>
      <c r="O12" s="23"/>
      <c r="P12" s="23"/>
      <c r="Q12" s="23"/>
      <c r="R12" s="23"/>
      <c r="S12" s="23"/>
      <c r="T12" s="23"/>
      <c r="U12" s="23"/>
      <c r="V12" s="23"/>
      <c r="W12" s="23"/>
      <c r="X12" s="23"/>
      <c r="Y12" s="23"/>
    </row>
    <row r="13" spans="1:25" ht="24" x14ac:dyDescent="0.25">
      <c r="A13" s="44">
        <v>7</v>
      </c>
      <c r="B13" s="36" t="s">
        <v>69</v>
      </c>
      <c r="C13" s="17" t="s">
        <v>60</v>
      </c>
      <c r="D13" s="15" t="s">
        <v>55</v>
      </c>
      <c r="E13" s="16">
        <v>60</v>
      </c>
      <c r="F13" s="39">
        <v>9.44</v>
      </c>
      <c r="G13" s="18">
        <f t="shared" si="0"/>
        <v>566.4</v>
      </c>
      <c r="H13" s="23"/>
      <c r="I13" s="23"/>
      <c r="J13" s="23"/>
      <c r="K13" s="23"/>
      <c r="L13" s="23"/>
      <c r="M13" s="23"/>
      <c r="N13" s="23"/>
      <c r="O13" s="23"/>
      <c r="P13" s="23"/>
      <c r="Q13" s="23"/>
      <c r="R13" s="23"/>
      <c r="S13" s="23"/>
      <c r="T13" s="23"/>
      <c r="U13" s="23"/>
      <c r="V13" s="23"/>
      <c r="W13" s="23"/>
      <c r="X13" s="23"/>
      <c r="Y13" s="23"/>
    </row>
    <row r="14" spans="1:25" ht="24" x14ac:dyDescent="0.25">
      <c r="A14" s="44">
        <v>8</v>
      </c>
      <c r="B14" s="36" t="s">
        <v>70</v>
      </c>
      <c r="C14" s="17" t="s">
        <v>24</v>
      </c>
      <c r="D14" s="15" t="s">
        <v>17</v>
      </c>
      <c r="E14" s="16">
        <f>674+250</f>
        <v>924</v>
      </c>
      <c r="F14" s="39">
        <v>104.4</v>
      </c>
      <c r="G14" s="18">
        <f t="shared" si="0"/>
        <v>96465.600000000006</v>
      </c>
      <c r="H14" s="23"/>
      <c r="I14" s="23"/>
      <c r="J14" s="23"/>
      <c r="K14" s="23"/>
      <c r="L14" s="23"/>
      <c r="M14" s="23"/>
      <c r="N14" s="23"/>
      <c r="O14" s="23"/>
      <c r="P14" s="23"/>
      <c r="Q14" s="23"/>
      <c r="R14" s="23"/>
      <c r="S14" s="23"/>
      <c r="T14" s="23"/>
      <c r="U14" s="23"/>
      <c r="V14" s="23"/>
      <c r="W14" s="23"/>
      <c r="X14" s="23"/>
      <c r="Y14" s="23"/>
    </row>
    <row r="15" spans="1:25" ht="36" x14ac:dyDescent="0.25">
      <c r="A15" s="44">
        <v>9</v>
      </c>
      <c r="B15" s="36" t="s">
        <v>71</v>
      </c>
      <c r="C15" s="17" t="s">
        <v>25</v>
      </c>
      <c r="D15" s="15" t="s">
        <v>17</v>
      </c>
      <c r="E15" s="16">
        <v>46</v>
      </c>
      <c r="F15" s="39">
        <v>980</v>
      </c>
      <c r="G15" s="18">
        <f t="shared" si="0"/>
        <v>45080</v>
      </c>
      <c r="H15" s="23"/>
      <c r="I15" s="23"/>
      <c r="J15" s="23"/>
      <c r="K15" s="23"/>
      <c r="L15" s="23"/>
      <c r="M15" s="23"/>
      <c r="N15" s="23"/>
      <c r="O15" s="23"/>
      <c r="P15" s="23"/>
      <c r="Q15" s="23"/>
      <c r="R15" s="23"/>
      <c r="S15" s="23"/>
      <c r="T15" s="23"/>
      <c r="U15" s="23"/>
      <c r="V15" s="23"/>
      <c r="W15" s="23"/>
      <c r="X15" s="23"/>
      <c r="Y15" s="23"/>
    </row>
    <row r="16" spans="1:25" ht="26.25" customHeight="1" x14ac:dyDescent="0.25">
      <c r="A16" s="44">
        <v>10</v>
      </c>
      <c r="B16" s="36" t="s">
        <v>72</v>
      </c>
      <c r="C16" s="17" t="s">
        <v>62</v>
      </c>
      <c r="D16" s="15" t="s">
        <v>16</v>
      </c>
      <c r="E16" s="16">
        <v>10</v>
      </c>
      <c r="F16" s="39">
        <v>38.47</v>
      </c>
      <c r="G16" s="18">
        <f t="shared" si="0"/>
        <v>384.7</v>
      </c>
      <c r="H16" s="23"/>
      <c r="I16" s="23"/>
      <c r="J16" s="23"/>
      <c r="K16" s="23"/>
      <c r="L16" s="23"/>
      <c r="M16" s="23"/>
      <c r="N16" s="23"/>
      <c r="O16" s="23"/>
      <c r="P16" s="23"/>
      <c r="Q16" s="23"/>
      <c r="R16" s="23"/>
      <c r="S16" s="23"/>
      <c r="T16" s="23"/>
      <c r="U16" s="23"/>
      <c r="V16" s="23"/>
      <c r="W16" s="23"/>
      <c r="X16" s="23"/>
      <c r="Y16" s="23"/>
    </row>
    <row r="17" spans="1:25" ht="72" x14ac:dyDescent="0.25">
      <c r="A17" s="44">
        <v>11</v>
      </c>
      <c r="B17" s="36" t="s">
        <v>73</v>
      </c>
      <c r="C17" s="17" t="s">
        <v>26</v>
      </c>
      <c r="D17" s="15" t="s">
        <v>17</v>
      </c>
      <c r="E17" s="16">
        <f>570+20</f>
        <v>590</v>
      </c>
      <c r="F17" s="39">
        <v>580.73</v>
      </c>
      <c r="G17" s="18">
        <f>E17*F17</f>
        <v>342630.7</v>
      </c>
      <c r="H17" s="23"/>
      <c r="I17" s="23"/>
      <c r="J17" s="23"/>
      <c r="K17" s="23"/>
      <c r="L17" s="23"/>
      <c r="M17" s="23"/>
      <c r="N17" s="23"/>
      <c r="O17" s="23"/>
      <c r="P17" s="23"/>
      <c r="Q17" s="23"/>
      <c r="R17" s="23"/>
      <c r="S17" s="23"/>
      <c r="T17" s="23"/>
      <c r="U17" s="23"/>
      <c r="V17" s="23"/>
      <c r="W17" s="23"/>
      <c r="X17" s="23"/>
      <c r="Y17" s="23"/>
    </row>
    <row r="18" spans="1:25" ht="14.25" customHeight="1" x14ac:dyDescent="0.25">
      <c r="A18" s="44">
        <v>12</v>
      </c>
      <c r="B18" s="36" t="s">
        <v>74</v>
      </c>
      <c r="C18" s="17" t="s">
        <v>61</v>
      </c>
      <c r="D18" s="15" t="s">
        <v>17</v>
      </c>
      <c r="E18" s="45">
        <v>2740</v>
      </c>
      <c r="F18" s="39">
        <v>95.58</v>
      </c>
      <c r="G18" s="18">
        <f>E18*F18</f>
        <v>261889.19999999998</v>
      </c>
      <c r="H18" s="23"/>
      <c r="I18" s="23"/>
      <c r="J18" s="23"/>
      <c r="K18" s="23"/>
      <c r="L18" s="23"/>
      <c r="M18" s="23"/>
      <c r="N18" s="23"/>
      <c r="O18" s="23"/>
      <c r="P18" s="23"/>
      <c r="Q18" s="23"/>
      <c r="R18" s="23"/>
      <c r="S18" s="23"/>
      <c r="T18" s="23"/>
      <c r="U18" s="23"/>
      <c r="V18" s="23"/>
      <c r="W18" s="23"/>
      <c r="X18" s="23"/>
      <c r="Y18" s="23"/>
    </row>
    <row r="19" spans="1:25" ht="12.75" customHeight="1" x14ac:dyDescent="0.25">
      <c r="A19" s="59" t="s">
        <v>11</v>
      </c>
      <c r="B19" s="59"/>
      <c r="C19" s="59"/>
      <c r="D19" s="59"/>
      <c r="E19" s="59"/>
      <c r="F19" s="59"/>
      <c r="G19" s="19">
        <f>SUM(G20:G48)</f>
        <v>13255453.77</v>
      </c>
      <c r="H19" s="23"/>
      <c r="I19" s="23"/>
      <c r="J19" s="23"/>
      <c r="K19" s="23"/>
      <c r="L19" s="23"/>
      <c r="M19" s="23"/>
      <c r="N19" s="23"/>
      <c r="O19" s="23"/>
      <c r="P19" s="23"/>
      <c r="Q19" s="23"/>
      <c r="R19" s="23"/>
      <c r="S19" s="23"/>
      <c r="T19" s="23"/>
      <c r="U19" s="23"/>
      <c r="V19" s="23"/>
      <c r="W19" s="23"/>
      <c r="X19" s="23"/>
      <c r="Y19" s="23"/>
    </row>
    <row r="20" spans="1:25" ht="48.75" customHeight="1" x14ac:dyDescent="0.25">
      <c r="A20" s="33">
        <v>13</v>
      </c>
      <c r="B20" s="27" t="s">
        <v>27</v>
      </c>
      <c r="C20" s="28" t="s">
        <v>28</v>
      </c>
      <c r="D20" s="4" t="s">
        <v>13</v>
      </c>
      <c r="E20" s="29">
        <v>1200</v>
      </c>
      <c r="F20" s="30">
        <v>836</v>
      </c>
      <c r="G20" s="23">
        <f>E20*F20</f>
        <v>1003200</v>
      </c>
      <c r="H20" s="23"/>
      <c r="I20" s="23"/>
      <c r="J20" s="23"/>
      <c r="K20" s="23"/>
      <c r="L20" s="23"/>
      <c r="M20" s="23"/>
      <c r="N20" s="23"/>
      <c r="O20" s="23"/>
      <c r="P20" s="23"/>
      <c r="Q20" s="23"/>
      <c r="R20" s="23"/>
      <c r="S20" s="23"/>
      <c r="T20" s="23"/>
      <c r="U20" s="63" t="s">
        <v>105</v>
      </c>
      <c r="V20" s="23"/>
      <c r="W20" s="23"/>
      <c r="X20" s="23"/>
      <c r="Y20" s="23"/>
    </row>
    <row r="21" spans="1:25" ht="25.5" customHeight="1" x14ac:dyDescent="0.25">
      <c r="A21" s="33">
        <v>14</v>
      </c>
      <c r="B21" s="12" t="s">
        <v>29</v>
      </c>
      <c r="C21" s="12" t="s">
        <v>36</v>
      </c>
      <c r="D21" s="4" t="s">
        <v>13</v>
      </c>
      <c r="E21" s="25">
        <v>35</v>
      </c>
      <c r="F21" s="30">
        <v>2290</v>
      </c>
      <c r="G21" s="23">
        <f>E21*F21</f>
        <v>80150</v>
      </c>
      <c r="H21" s="23"/>
      <c r="I21" s="23"/>
      <c r="J21" s="23"/>
      <c r="K21" s="23"/>
      <c r="L21" s="23"/>
      <c r="M21" s="65">
        <v>2290</v>
      </c>
      <c r="N21" s="65">
        <f>E21*M21</f>
        <v>80150</v>
      </c>
      <c r="O21" s="23"/>
      <c r="P21" s="23"/>
      <c r="Q21" s="23"/>
      <c r="R21" s="23"/>
      <c r="S21" s="23"/>
      <c r="T21" s="23"/>
      <c r="U21" s="23"/>
      <c r="V21" s="23"/>
      <c r="W21" s="23"/>
      <c r="X21" s="23"/>
      <c r="Y21" s="23"/>
    </row>
    <row r="22" spans="1:25" ht="24" x14ac:dyDescent="0.25">
      <c r="A22" s="44">
        <v>15</v>
      </c>
      <c r="B22" s="12" t="s">
        <v>75</v>
      </c>
      <c r="C22" s="31" t="s">
        <v>75</v>
      </c>
      <c r="D22" s="22" t="s">
        <v>47</v>
      </c>
      <c r="E22" s="25">
        <v>1959</v>
      </c>
      <c r="F22" s="30">
        <v>180.83</v>
      </c>
      <c r="G22" s="23">
        <f t="shared" ref="G22:G23" si="1">E22*F22</f>
        <v>354245.97000000003</v>
      </c>
      <c r="H22" s="23"/>
      <c r="I22" s="23"/>
      <c r="J22" s="23"/>
      <c r="K22" s="23"/>
      <c r="L22" s="23"/>
      <c r="M22" s="23"/>
      <c r="N22" s="23"/>
      <c r="O22" s="23"/>
      <c r="P22" s="23"/>
      <c r="Q22" s="23"/>
      <c r="R22" s="23"/>
      <c r="S22" s="23"/>
      <c r="T22" s="23"/>
      <c r="U22" s="23"/>
      <c r="V22" s="23"/>
      <c r="W22" s="23"/>
      <c r="X22" s="23"/>
      <c r="Y22" s="23"/>
    </row>
    <row r="23" spans="1:25" ht="36" x14ac:dyDescent="0.25">
      <c r="A23" s="44">
        <v>16</v>
      </c>
      <c r="B23" s="12" t="s">
        <v>76</v>
      </c>
      <c r="C23" s="31" t="s">
        <v>76</v>
      </c>
      <c r="D23" s="22" t="s">
        <v>47</v>
      </c>
      <c r="E23" s="25">
        <v>21</v>
      </c>
      <c r="F23" s="30">
        <v>95</v>
      </c>
      <c r="G23" s="23">
        <f t="shared" si="1"/>
        <v>1995</v>
      </c>
      <c r="H23" s="23"/>
      <c r="I23" s="23"/>
      <c r="J23" s="23"/>
      <c r="K23" s="23"/>
      <c r="L23" s="23"/>
      <c r="M23" s="23"/>
      <c r="N23" s="23"/>
      <c r="O23" s="23"/>
      <c r="P23" s="23"/>
      <c r="Q23" s="23"/>
      <c r="R23" s="23"/>
      <c r="S23" s="23"/>
      <c r="T23" s="23"/>
      <c r="U23" s="23"/>
      <c r="V23" s="23"/>
      <c r="W23" s="23"/>
      <c r="X23" s="23"/>
      <c r="Y23" s="23"/>
    </row>
    <row r="24" spans="1:25" ht="17.25" customHeight="1" x14ac:dyDescent="0.25">
      <c r="A24" s="44">
        <v>17</v>
      </c>
      <c r="B24" s="28" t="s">
        <v>30</v>
      </c>
      <c r="C24" s="28" t="s">
        <v>30</v>
      </c>
      <c r="D24" s="4" t="s">
        <v>13</v>
      </c>
      <c r="E24" s="25">
        <v>100</v>
      </c>
      <c r="F24" s="30">
        <v>235.4</v>
      </c>
      <c r="G24" s="23">
        <f t="shared" ref="G24:G26" si="2">E24*F24</f>
        <v>23540</v>
      </c>
      <c r="H24" s="23"/>
      <c r="I24" s="23"/>
      <c r="J24" s="23"/>
      <c r="K24" s="23"/>
      <c r="L24" s="23"/>
      <c r="M24" s="23"/>
      <c r="N24" s="23"/>
      <c r="O24" s="23"/>
      <c r="P24" s="23"/>
      <c r="Q24" s="23"/>
      <c r="R24" s="23"/>
      <c r="S24" s="23"/>
      <c r="T24" s="23"/>
      <c r="U24" s="23"/>
      <c r="V24" s="23"/>
      <c r="W24" s="23"/>
      <c r="X24" s="23"/>
      <c r="Y24" s="23"/>
    </row>
    <row r="25" spans="1:25" ht="24" x14ac:dyDescent="0.25">
      <c r="A25" s="44">
        <v>18</v>
      </c>
      <c r="B25" s="12" t="s">
        <v>77</v>
      </c>
      <c r="C25" s="12" t="s">
        <v>77</v>
      </c>
      <c r="D25" s="4" t="s">
        <v>13</v>
      </c>
      <c r="E25" s="25">
        <f>962+50</f>
        <v>1012</v>
      </c>
      <c r="F25" s="30">
        <v>642</v>
      </c>
      <c r="G25" s="23">
        <f t="shared" si="2"/>
        <v>649704</v>
      </c>
      <c r="H25" s="65">
        <v>640</v>
      </c>
      <c r="I25" s="65">
        <f>E25*H25</f>
        <v>647680</v>
      </c>
      <c r="J25" s="23"/>
      <c r="K25" s="23"/>
      <c r="L25" s="23"/>
      <c r="M25" s="23"/>
      <c r="N25" s="23"/>
      <c r="O25" s="23"/>
      <c r="P25" s="23"/>
      <c r="Q25" s="23"/>
      <c r="R25" s="23"/>
      <c r="S25" s="23"/>
      <c r="T25" s="23"/>
      <c r="U25" s="23"/>
      <c r="V25" s="23"/>
      <c r="W25" s="23"/>
      <c r="X25" s="23"/>
      <c r="Y25" s="23"/>
    </row>
    <row r="26" spans="1:25" ht="26.25" customHeight="1" x14ac:dyDescent="0.25">
      <c r="A26" s="44">
        <v>19</v>
      </c>
      <c r="B26" s="51" t="s">
        <v>31</v>
      </c>
      <c r="C26" s="12" t="s">
        <v>32</v>
      </c>
      <c r="D26" s="4" t="s">
        <v>13</v>
      </c>
      <c r="E26" s="25">
        <v>1270</v>
      </c>
      <c r="F26" s="30">
        <v>1890</v>
      </c>
      <c r="G26" s="23">
        <f t="shared" si="2"/>
        <v>2400300</v>
      </c>
      <c r="H26" s="23"/>
      <c r="I26" s="23"/>
      <c r="J26" s="23"/>
      <c r="K26" s="23"/>
      <c r="L26" s="23"/>
      <c r="M26" s="23"/>
      <c r="N26" s="23"/>
      <c r="O26" s="23"/>
      <c r="P26" s="23"/>
      <c r="Q26" s="23"/>
      <c r="R26" s="23"/>
      <c r="S26" s="23"/>
      <c r="T26" s="23"/>
      <c r="U26" s="23"/>
      <c r="V26" s="23"/>
      <c r="W26" s="23"/>
      <c r="X26" s="23"/>
      <c r="Y26" s="23"/>
    </row>
    <row r="27" spans="1:25" ht="175.5" customHeight="1" x14ac:dyDescent="0.25">
      <c r="A27" s="44">
        <v>20</v>
      </c>
      <c r="B27" s="24" t="s">
        <v>20</v>
      </c>
      <c r="C27" s="20" t="s">
        <v>18</v>
      </c>
      <c r="D27" s="15" t="s">
        <v>19</v>
      </c>
      <c r="E27" s="22">
        <v>300</v>
      </c>
      <c r="F27" s="40">
        <v>503.77</v>
      </c>
      <c r="G27" s="23">
        <f>E27*F27</f>
        <v>151131</v>
      </c>
      <c r="H27" s="23"/>
      <c r="I27" s="23"/>
      <c r="J27" s="23"/>
      <c r="K27" s="23"/>
      <c r="L27" s="23"/>
      <c r="M27" s="23"/>
      <c r="N27" s="23"/>
      <c r="O27" s="23"/>
      <c r="P27" s="23"/>
      <c r="Q27" s="23"/>
      <c r="R27" s="23"/>
      <c r="S27" s="23"/>
      <c r="T27" s="23"/>
      <c r="U27" s="23"/>
      <c r="V27" s="23"/>
      <c r="W27" s="23"/>
      <c r="X27" s="23"/>
      <c r="Y27" s="23"/>
    </row>
    <row r="28" spans="1:25" ht="27" customHeight="1" x14ac:dyDescent="0.25">
      <c r="A28" s="44">
        <v>21</v>
      </c>
      <c r="B28" s="20" t="s">
        <v>33</v>
      </c>
      <c r="C28" s="20" t="s">
        <v>33</v>
      </c>
      <c r="D28" s="15" t="s">
        <v>13</v>
      </c>
      <c r="E28" s="22">
        <f>6000+400</f>
        <v>6400</v>
      </c>
      <c r="F28" s="41">
        <v>65.7</v>
      </c>
      <c r="G28" s="23">
        <f t="shared" ref="G28:G31" si="3">E28*F28</f>
        <v>420480</v>
      </c>
      <c r="H28" s="23"/>
      <c r="I28" s="23"/>
      <c r="J28" s="23"/>
      <c r="K28" s="65">
        <v>65</v>
      </c>
      <c r="L28" s="65">
        <f>E28*K28</f>
        <v>416000</v>
      </c>
      <c r="M28" s="23"/>
      <c r="N28" s="23"/>
      <c r="O28" s="23"/>
      <c r="P28" s="23"/>
      <c r="Q28" s="23"/>
      <c r="R28" s="23"/>
      <c r="S28" s="23"/>
      <c r="T28" s="23"/>
      <c r="U28" s="23"/>
      <c r="V28" s="23"/>
      <c r="W28" s="23"/>
      <c r="X28" s="23"/>
      <c r="Y28" s="23"/>
    </row>
    <row r="29" spans="1:25" ht="27" customHeight="1" x14ac:dyDescent="0.25">
      <c r="A29" s="44">
        <v>22</v>
      </c>
      <c r="B29" s="20" t="s">
        <v>34</v>
      </c>
      <c r="C29" s="20" t="s">
        <v>34</v>
      </c>
      <c r="D29" s="15" t="s">
        <v>13</v>
      </c>
      <c r="E29" s="22">
        <f>2650+300</f>
        <v>2950</v>
      </c>
      <c r="F29" s="41">
        <v>65.7</v>
      </c>
      <c r="G29" s="23">
        <f t="shared" si="3"/>
        <v>193815</v>
      </c>
      <c r="H29" s="23"/>
      <c r="I29" s="23"/>
      <c r="J29" s="23"/>
      <c r="K29" s="23"/>
      <c r="L29" s="23"/>
      <c r="M29" s="23"/>
      <c r="N29" s="23"/>
      <c r="O29" s="23"/>
      <c r="P29" s="23"/>
      <c r="Q29" s="23"/>
      <c r="R29" s="23"/>
      <c r="S29" s="23"/>
      <c r="T29" s="23"/>
      <c r="U29" s="23"/>
      <c r="V29" s="23"/>
      <c r="W29" s="23"/>
      <c r="X29" s="23"/>
      <c r="Y29" s="23"/>
    </row>
    <row r="30" spans="1:25" ht="15.75" customHeight="1" x14ac:dyDescent="0.25">
      <c r="A30" s="44">
        <v>23</v>
      </c>
      <c r="B30" s="20" t="s">
        <v>35</v>
      </c>
      <c r="C30" s="20" t="s">
        <v>35</v>
      </c>
      <c r="D30" s="15" t="s">
        <v>13</v>
      </c>
      <c r="E30" s="22">
        <v>600</v>
      </c>
      <c r="F30" s="41">
        <v>17</v>
      </c>
      <c r="G30" s="23">
        <f t="shared" si="3"/>
        <v>10200</v>
      </c>
      <c r="H30" s="23"/>
      <c r="I30" s="23"/>
      <c r="J30" s="23"/>
      <c r="K30" s="23"/>
      <c r="L30" s="23"/>
      <c r="M30" s="23"/>
      <c r="N30" s="23"/>
      <c r="O30" s="23"/>
      <c r="P30" s="23"/>
      <c r="Q30" s="23"/>
      <c r="R30" s="23"/>
      <c r="S30" s="23"/>
      <c r="T30" s="23"/>
      <c r="U30" s="23"/>
      <c r="V30" s="23"/>
      <c r="W30" s="23"/>
      <c r="X30" s="23"/>
      <c r="Y30" s="23"/>
    </row>
    <row r="31" spans="1:25" ht="72.75" customHeight="1" x14ac:dyDescent="0.25">
      <c r="A31" s="44">
        <v>24</v>
      </c>
      <c r="B31" s="24" t="s">
        <v>40</v>
      </c>
      <c r="C31" s="20" t="s">
        <v>41</v>
      </c>
      <c r="D31" s="15" t="s">
        <v>13</v>
      </c>
      <c r="E31" s="22">
        <v>150</v>
      </c>
      <c r="F31" s="42">
        <v>266</v>
      </c>
      <c r="G31" s="23">
        <f t="shared" si="3"/>
        <v>39900</v>
      </c>
      <c r="H31" s="23"/>
      <c r="I31" s="23"/>
      <c r="J31" s="23"/>
      <c r="K31" s="23"/>
      <c r="L31" s="23"/>
      <c r="M31" s="23"/>
      <c r="N31" s="23"/>
      <c r="O31" s="23"/>
      <c r="P31" s="23"/>
      <c r="Q31" s="23"/>
      <c r="R31" s="23"/>
      <c r="S31" s="23"/>
      <c r="T31" s="23"/>
      <c r="U31" s="23"/>
      <c r="V31" s="23"/>
      <c r="W31" s="23"/>
      <c r="X31" s="23"/>
      <c r="Y31" s="23"/>
    </row>
    <row r="32" spans="1:25" ht="129.75" customHeight="1" x14ac:dyDescent="0.25">
      <c r="A32" s="44">
        <v>25</v>
      </c>
      <c r="B32" s="24" t="s">
        <v>42</v>
      </c>
      <c r="C32" s="28" t="s">
        <v>37</v>
      </c>
      <c r="D32" s="15" t="s">
        <v>13</v>
      </c>
      <c r="E32" s="22">
        <v>250</v>
      </c>
      <c r="F32" s="42">
        <v>266</v>
      </c>
      <c r="G32" s="23">
        <f t="shared" ref="G32:G48" si="4">E32*F32</f>
        <v>66500</v>
      </c>
      <c r="H32" s="23"/>
      <c r="I32" s="23"/>
      <c r="J32" s="23"/>
      <c r="K32" s="23"/>
      <c r="L32" s="23"/>
      <c r="M32" s="23"/>
      <c r="N32" s="23"/>
      <c r="O32" s="23"/>
      <c r="P32" s="23"/>
      <c r="Q32" s="23"/>
      <c r="R32" s="23"/>
      <c r="S32" s="23"/>
      <c r="T32" s="23"/>
      <c r="U32" s="23"/>
      <c r="V32" s="23"/>
      <c r="W32" s="23"/>
      <c r="X32" s="23"/>
      <c r="Y32" s="23"/>
    </row>
    <row r="33" spans="1:25" ht="36" x14ac:dyDescent="0.25">
      <c r="A33" s="44">
        <v>26</v>
      </c>
      <c r="B33" s="20" t="s">
        <v>38</v>
      </c>
      <c r="C33" s="24" t="s">
        <v>38</v>
      </c>
      <c r="D33" s="15" t="s">
        <v>13</v>
      </c>
      <c r="E33" s="22">
        <f>705+5</f>
        <v>710</v>
      </c>
      <c r="F33" s="42">
        <v>481.5</v>
      </c>
      <c r="G33" s="23">
        <f t="shared" si="4"/>
        <v>341865</v>
      </c>
      <c r="H33" s="23"/>
      <c r="I33" s="23"/>
      <c r="J33" s="23"/>
      <c r="K33" s="23"/>
      <c r="L33" s="23"/>
      <c r="M33" s="23"/>
      <c r="N33" s="23"/>
      <c r="O33" s="23"/>
      <c r="P33" s="23"/>
      <c r="Q33" s="23"/>
      <c r="R33" s="23"/>
      <c r="S33" s="65">
        <v>329</v>
      </c>
      <c r="T33" s="65">
        <f>E33*S33</f>
        <v>233590</v>
      </c>
      <c r="U33" s="23"/>
      <c r="V33" s="23"/>
      <c r="W33" s="23"/>
      <c r="X33" s="23"/>
      <c r="Y33" s="23"/>
    </row>
    <row r="34" spans="1:25" ht="27" customHeight="1" x14ac:dyDescent="0.25">
      <c r="A34" s="44">
        <v>27</v>
      </c>
      <c r="B34" s="20" t="s">
        <v>22</v>
      </c>
      <c r="C34" s="20" t="s">
        <v>22</v>
      </c>
      <c r="D34" s="21" t="s">
        <v>13</v>
      </c>
      <c r="E34" s="22">
        <v>810</v>
      </c>
      <c r="F34" s="42">
        <v>810</v>
      </c>
      <c r="G34" s="23">
        <f t="shared" si="4"/>
        <v>656100</v>
      </c>
      <c r="H34" s="23"/>
      <c r="I34" s="23"/>
      <c r="J34" s="23"/>
      <c r="K34" s="64">
        <v>603</v>
      </c>
      <c r="L34" s="64">
        <f>E34*K34</f>
        <v>488430</v>
      </c>
      <c r="M34" s="23"/>
      <c r="N34" s="23"/>
      <c r="O34" s="23"/>
      <c r="P34" s="23"/>
      <c r="Q34" s="23"/>
      <c r="R34" s="23"/>
      <c r="S34" s="23">
        <v>720</v>
      </c>
      <c r="T34" s="23"/>
      <c r="U34" s="23"/>
      <c r="V34" s="63" t="s">
        <v>105</v>
      </c>
      <c r="W34" s="23"/>
      <c r="X34" s="23"/>
      <c r="Y34" s="23"/>
    </row>
    <row r="35" spans="1:25" ht="25.5" customHeight="1" x14ac:dyDescent="0.25">
      <c r="A35" s="44">
        <v>28</v>
      </c>
      <c r="B35" s="28" t="s">
        <v>83</v>
      </c>
      <c r="C35" s="28" t="s">
        <v>83</v>
      </c>
      <c r="D35" s="4" t="s">
        <v>13</v>
      </c>
      <c r="E35" s="29">
        <v>100</v>
      </c>
      <c r="F35" s="47">
        <v>3651.9100000000003</v>
      </c>
      <c r="G35" s="23">
        <f t="shared" si="4"/>
        <v>365191.00000000006</v>
      </c>
      <c r="H35" s="23"/>
      <c r="I35" s="23"/>
      <c r="J35" s="23"/>
      <c r="K35" s="23"/>
      <c r="L35" s="23"/>
      <c r="M35" s="23"/>
      <c r="N35" s="23"/>
      <c r="O35" s="23"/>
      <c r="P35" s="23"/>
      <c r="Q35" s="23"/>
      <c r="R35" s="23"/>
      <c r="S35" s="23"/>
      <c r="T35" s="23"/>
      <c r="U35" s="23"/>
      <c r="V35" s="23"/>
      <c r="W35" s="23"/>
      <c r="X35" s="23"/>
      <c r="Y35" s="23"/>
    </row>
    <row r="36" spans="1:25" ht="24.75" customHeight="1" x14ac:dyDescent="0.25">
      <c r="A36" s="44">
        <v>29</v>
      </c>
      <c r="B36" s="24" t="s">
        <v>78</v>
      </c>
      <c r="C36" s="20" t="s">
        <v>79</v>
      </c>
      <c r="D36" s="22" t="s">
        <v>13</v>
      </c>
      <c r="E36" s="46">
        <v>7255</v>
      </c>
      <c r="F36" s="43">
        <v>232</v>
      </c>
      <c r="G36" s="23">
        <f t="shared" si="4"/>
        <v>1683160</v>
      </c>
      <c r="H36" s="23"/>
      <c r="I36" s="23"/>
      <c r="J36" s="23"/>
      <c r="K36" s="64">
        <v>165</v>
      </c>
      <c r="L36" s="64">
        <f>E36*K36</f>
        <v>1197075</v>
      </c>
      <c r="M36" s="23"/>
      <c r="N36" s="23"/>
      <c r="O36" s="23"/>
      <c r="P36" s="23"/>
      <c r="Q36" s="23"/>
      <c r="R36" s="23"/>
      <c r="S36" s="23">
        <v>176</v>
      </c>
      <c r="T36" s="23"/>
      <c r="U36" s="23"/>
      <c r="V36" s="23"/>
      <c r="W36" s="23"/>
      <c r="X36" s="23"/>
      <c r="Y36" s="63" t="s">
        <v>105</v>
      </c>
    </row>
    <row r="37" spans="1:25" ht="14.25" customHeight="1" x14ac:dyDescent="0.25">
      <c r="A37" s="44">
        <v>30</v>
      </c>
      <c r="B37" s="20" t="s">
        <v>80</v>
      </c>
      <c r="C37" s="20" t="s">
        <v>81</v>
      </c>
      <c r="D37" s="22" t="s">
        <v>82</v>
      </c>
      <c r="E37" s="46">
        <f>100+5</f>
        <v>105</v>
      </c>
      <c r="F37" s="43">
        <v>15000</v>
      </c>
      <c r="G37" s="23">
        <f t="shared" si="4"/>
        <v>1575000</v>
      </c>
      <c r="H37" s="23"/>
      <c r="I37" s="23"/>
      <c r="J37" s="23"/>
      <c r="K37" s="23"/>
      <c r="L37" s="23"/>
      <c r="M37" s="23"/>
      <c r="N37" s="23"/>
      <c r="O37" s="23"/>
      <c r="P37" s="23"/>
      <c r="Q37" s="23"/>
      <c r="R37" s="23"/>
      <c r="S37" s="23"/>
      <c r="T37" s="23"/>
      <c r="U37" s="23"/>
      <c r="V37" s="23"/>
      <c r="W37" s="23"/>
      <c r="X37" s="23"/>
      <c r="Y37" s="23"/>
    </row>
    <row r="38" spans="1:25" ht="23.25" customHeight="1" x14ac:dyDescent="0.25">
      <c r="A38" s="44">
        <v>31</v>
      </c>
      <c r="B38" s="52" t="s">
        <v>39</v>
      </c>
      <c r="C38" s="32" t="s">
        <v>39</v>
      </c>
      <c r="D38" s="13" t="s">
        <v>13</v>
      </c>
      <c r="E38" s="25">
        <v>300</v>
      </c>
      <c r="F38" s="26">
        <v>570</v>
      </c>
      <c r="G38" s="23">
        <f t="shared" si="4"/>
        <v>171000</v>
      </c>
      <c r="H38" s="23"/>
      <c r="I38" s="23"/>
      <c r="J38" s="23"/>
      <c r="K38" s="23"/>
      <c r="L38" s="23"/>
      <c r="M38" s="23"/>
      <c r="N38" s="23"/>
      <c r="O38" s="23"/>
      <c r="P38" s="23"/>
      <c r="Q38" s="23"/>
      <c r="R38" s="23"/>
      <c r="S38" s="23"/>
      <c r="T38" s="23"/>
      <c r="U38" s="23"/>
      <c r="V38" s="23"/>
      <c r="W38" s="23"/>
      <c r="X38" s="23"/>
      <c r="Y38" s="23"/>
    </row>
    <row r="39" spans="1:25" ht="36" x14ac:dyDescent="0.25">
      <c r="A39" s="44">
        <v>32</v>
      </c>
      <c r="B39" s="53" t="s">
        <v>84</v>
      </c>
      <c r="C39" s="48" t="s">
        <v>84</v>
      </c>
      <c r="D39" s="13" t="s">
        <v>13</v>
      </c>
      <c r="E39" s="25">
        <v>17</v>
      </c>
      <c r="F39" s="26">
        <v>1819</v>
      </c>
      <c r="G39" s="23">
        <f t="shared" si="4"/>
        <v>30923</v>
      </c>
      <c r="H39" s="23"/>
      <c r="I39" s="23"/>
      <c r="J39" s="23"/>
      <c r="K39" s="23"/>
      <c r="L39" s="23"/>
      <c r="M39" s="23"/>
      <c r="N39" s="23"/>
      <c r="O39" s="23"/>
      <c r="P39" s="23"/>
      <c r="Q39" s="23"/>
      <c r="R39" s="23"/>
      <c r="S39" s="23"/>
      <c r="T39" s="23"/>
      <c r="U39" s="23"/>
      <c r="V39" s="23"/>
      <c r="W39" s="23"/>
      <c r="X39" s="23"/>
      <c r="Y39" s="23"/>
    </row>
    <row r="40" spans="1:25" ht="36" x14ac:dyDescent="0.25">
      <c r="A40" s="44">
        <v>33</v>
      </c>
      <c r="B40" s="53" t="s">
        <v>85</v>
      </c>
      <c r="C40" s="48" t="s">
        <v>85</v>
      </c>
      <c r="D40" s="13" t="s">
        <v>13</v>
      </c>
      <c r="E40" s="25">
        <v>17</v>
      </c>
      <c r="F40" s="26">
        <v>1819</v>
      </c>
      <c r="G40" s="23">
        <f t="shared" si="4"/>
        <v>30923</v>
      </c>
      <c r="H40" s="23"/>
      <c r="I40" s="23"/>
      <c r="J40" s="23"/>
      <c r="K40" s="23"/>
      <c r="L40" s="23"/>
      <c r="M40" s="23"/>
      <c r="N40" s="23"/>
      <c r="O40" s="23"/>
      <c r="P40" s="23"/>
      <c r="Q40" s="23"/>
      <c r="R40" s="23"/>
      <c r="S40" s="23"/>
      <c r="T40" s="23"/>
      <c r="U40" s="23"/>
      <c r="V40" s="23"/>
      <c r="W40" s="23"/>
      <c r="X40" s="23"/>
      <c r="Y40" s="23"/>
    </row>
    <row r="41" spans="1:25" ht="24" x14ac:dyDescent="0.25">
      <c r="A41" s="44">
        <v>34</v>
      </c>
      <c r="B41" s="53" t="s">
        <v>86</v>
      </c>
      <c r="C41" s="48" t="s">
        <v>86</v>
      </c>
      <c r="D41" s="13" t="s">
        <v>13</v>
      </c>
      <c r="E41" s="25">
        <f>130+20</f>
        <v>150</v>
      </c>
      <c r="F41" s="26">
        <v>480</v>
      </c>
      <c r="G41" s="23">
        <f t="shared" si="4"/>
        <v>72000</v>
      </c>
      <c r="H41" s="23"/>
      <c r="I41" s="23"/>
      <c r="J41" s="23"/>
      <c r="K41" s="23"/>
      <c r="L41" s="23"/>
      <c r="M41" s="23"/>
      <c r="N41" s="23"/>
      <c r="O41" s="64">
        <v>325</v>
      </c>
      <c r="P41" s="64">
        <f>E41*O41</f>
        <v>48750</v>
      </c>
      <c r="Q41" s="23"/>
      <c r="R41" s="23"/>
      <c r="S41" s="23">
        <v>442</v>
      </c>
      <c r="T41" s="23"/>
      <c r="U41" s="63" t="s">
        <v>105</v>
      </c>
      <c r="V41" s="23"/>
      <c r="W41" s="23">
        <v>381</v>
      </c>
      <c r="X41" s="23"/>
      <c r="Y41" s="23"/>
    </row>
    <row r="42" spans="1:25" ht="24" x14ac:dyDescent="0.25">
      <c r="A42" s="44">
        <v>35</v>
      </c>
      <c r="B42" s="53" t="s">
        <v>87</v>
      </c>
      <c r="C42" s="48" t="s">
        <v>87</v>
      </c>
      <c r="D42" s="13" t="s">
        <v>13</v>
      </c>
      <c r="E42" s="25">
        <v>650</v>
      </c>
      <c r="F42" s="26">
        <v>480</v>
      </c>
      <c r="G42" s="23">
        <f t="shared" si="4"/>
        <v>312000</v>
      </c>
      <c r="H42" s="23"/>
      <c r="I42" s="23"/>
      <c r="J42" s="23"/>
      <c r="K42" s="23"/>
      <c r="L42" s="23"/>
      <c r="M42" s="23"/>
      <c r="N42" s="23"/>
      <c r="O42" s="64">
        <v>366</v>
      </c>
      <c r="P42" s="64">
        <f>E42*O42</f>
        <v>237900</v>
      </c>
      <c r="Q42" s="23"/>
      <c r="R42" s="23"/>
      <c r="S42" s="23">
        <v>442</v>
      </c>
      <c r="T42" s="23"/>
      <c r="U42" s="63" t="s">
        <v>105</v>
      </c>
      <c r="V42" s="23"/>
      <c r="W42" s="23">
        <v>381</v>
      </c>
      <c r="X42" s="23"/>
      <c r="Y42" s="63" t="s">
        <v>105</v>
      </c>
    </row>
    <row r="43" spans="1:25" ht="24" x14ac:dyDescent="0.25">
      <c r="A43" s="44">
        <v>36</v>
      </c>
      <c r="B43" s="53" t="s">
        <v>88</v>
      </c>
      <c r="C43" s="48" t="s">
        <v>88</v>
      </c>
      <c r="D43" s="13" t="s">
        <v>13</v>
      </c>
      <c r="E43" s="25">
        <f>1300+200</f>
        <v>1500</v>
      </c>
      <c r="F43" s="26">
        <v>480</v>
      </c>
      <c r="G43" s="23">
        <f t="shared" si="4"/>
        <v>720000</v>
      </c>
      <c r="H43" s="23"/>
      <c r="I43" s="23"/>
      <c r="J43" s="23"/>
      <c r="K43" s="23"/>
      <c r="L43" s="23"/>
      <c r="M43" s="23"/>
      <c r="N43" s="23"/>
      <c r="O43" s="23">
        <v>395</v>
      </c>
      <c r="P43" s="23"/>
      <c r="Q43" s="23"/>
      <c r="R43" s="23"/>
      <c r="S43" s="23">
        <v>442</v>
      </c>
      <c r="T43" s="23"/>
      <c r="U43" s="63" t="s">
        <v>105</v>
      </c>
      <c r="V43" s="23"/>
      <c r="W43" s="64">
        <v>381</v>
      </c>
      <c r="X43" s="64">
        <f>E43*W43</f>
        <v>571500</v>
      </c>
      <c r="Y43" s="63" t="s">
        <v>105</v>
      </c>
    </row>
    <row r="44" spans="1:25" ht="24" x14ac:dyDescent="0.25">
      <c r="A44" s="44">
        <v>37</v>
      </c>
      <c r="B44" s="53" t="s">
        <v>89</v>
      </c>
      <c r="C44" s="48" t="s">
        <v>89</v>
      </c>
      <c r="D44" s="13" t="s">
        <v>13</v>
      </c>
      <c r="E44" s="25">
        <f>520+50</f>
        <v>570</v>
      </c>
      <c r="F44" s="26">
        <v>480</v>
      </c>
      <c r="G44" s="23">
        <f t="shared" si="4"/>
        <v>273600</v>
      </c>
      <c r="H44" s="23"/>
      <c r="I44" s="23"/>
      <c r="J44" s="23"/>
      <c r="K44" s="23"/>
      <c r="L44" s="23"/>
      <c r="M44" s="23"/>
      <c r="N44" s="23"/>
      <c r="O44" s="64">
        <v>366</v>
      </c>
      <c r="P44" s="64">
        <f>E44*O44</f>
        <v>208620</v>
      </c>
      <c r="Q44" s="23"/>
      <c r="R44" s="23"/>
      <c r="S44" s="23">
        <v>442</v>
      </c>
      <c r="T44" s="23"/>
      <c r="U44" s="63" t="s">
        <v>105</v>
      </c>
      <c r="V44" s="23"/>
      <c r="W44" s="23">
        <v>381</v>
      </c>
      <c r="X44" s="23"/>
      <c r="Y44" s="63" t="s">
        <v>105</v>
      </c>
    </row>
    <row r="45" spans="1:25" ht="23.25" customHeight="1" x14ac:dyDescent="0.25">
      <c r="A45" s="44">
        <v>38</v>
      </c>
      <c r="B45" s="53" t="s">
        <v>90</v>
      </c>
      <c r="C45" s="48" t="s">
        <v>90</v>
      </c>
      <c r="D45" s="13" t="s">
        <v>13</v>
      </c>
      <c r="E45" s="25">
        <v>2300</v>
      </c>
      <c r="F45" s="26">
        <v>288.89999999999998</v>
      </c>
      <c r="G45" s="23">
        <f t="shared" si="4"/>
        <v>664470</v>
      </c>
      <c r="H45" s="23"/>
      <c r="I45" s="23"/>
      <c r="J45" s="63" t="s">
        <v>105</v>
      </c>
      <c r="K45" s="23"/>
      <c r="L45" s="23"/>
      <c r="M45" s="23"/>
      <c r="N45" s="23"/>
      <c r="O45" s="23"/>
      <c r="P45" s="23"/>
      <c r="Q45" s="65">
        <v>220</v>
      </c>
      <c r="R45" s="65">
        <f>E45*Q45</f>
        <v>506000</v>
      </c>
      <c r="S45" s="23"/>
      <c r="T45" s="23"/>
      <c r="U45" s="23"/>
      <c r="V45" s="23"/>
      <c r="W45" s="23"/>
      <c r="X45" s="23"/>
      <c r="Y45" s="23"/>
    </row>
    <row r="46" spans="1:25" ht="26.25" customHeight="1" x14ac:dyDescent="0.25">
      <c r="A46" s="44">
        <v>39</v>
      </c>
      <c r="B46" s="53" t="s">
        <v>91</v>
      </c>
      <c r="C46" s="48" t="s">
        <v>91</v>
      </c>
      <c r="D46" s="13" t="s">
        <v>13</v>
      </c>
      <c r="E46" s="25">
        <v>30</v>
      </c>
      <c r="F46" s="26">
        <v>1335.3600000000001</v>
      </c>
      <c r="G46" s="23">
        <f t="shared" si="4"/>
        <v>40060.800000000003</v>
      </c>
      <c r="H46" s="23"/>
      <c r="I46" s="23"/>
      <c r="J46" s="23"/>
      <c r="K46" s="23"/>
      <c r="L46" s="23"/>
      <c r="M46" s="23"/>
      <c r="N46" s="23"/>
      <c r="O46" s="23"/>
      <c r="P46" s="23"/>
      <c r="Q46" s="23"/>
      <c r="R46" s="23"/>
      <c r="S46" s="23"/>
      <c r="T46" s="23"/>
      <c r="U46" s="23"/>
      <c r="V46" s="63" t="s">
        <v>105</v>
      </c>
      <c r="W46" s="23"/>
      <c r="X46" s="23"/>
      <c r="Y46" s="23"/>
    </row>
    <row r="47" spans="1:25" ht="24" customHeight="1" x14ac:dyDescent="0.25">
      <c r="A47" s="44">
        <v>40</v>
      </c>
      <c r="B47" s="36" t="s">
        <v>21</v>
      </c>
      <c r="C47" s="36" t="s">
        <v>21</v>
      </c>
      <c r="D47" s="15" t="s">
        <v>13</v>
      </c>
      <c r="E47" s="15">
        <v>900</v>
      </c>
      <c r="F47" s="42">
        <v>360</v>
      </c>
      <c r="G47" s="23">
        <f t="shared" si="4"/>
        <v>324000</v>
      </c>
      <c r="H47" s="23"/>
      <c r="I47" s="23"/>
      <c r="J47" s="23"/>
      <c r="K47" s="23"/>
      <c r="L47" s="23"/>
      <c r="M47" s="23"/>
      <c r="N47" s="23"/>
      <c r="O47" s="23"/>
      <c r="P47" s="23"/>
      <c r="Q47" s="23"/>
      <c r="R47" s="23"/>
      <c r="S47" s="23"/>
      <c r="T47" s="23"/>
      <c r="U47" s="23"/>
      <c r="V47" s="23"/>
      <c r="W47" s="23"/>
      <c r="X47" s="23"/>
      <c r="Y47" s="23"/>
    </row>
    <row r="48" spans="1:25" ht="37.5" customHeight="1" x14ac:dyDescent="0.25">
      <c r="A48" s="44">
        <v>41</v>
      </c>
      <c r="B48" s="36" t="s">
        <v>92</v>
      </c>
      <c r="C48" s="36" t="s">
        <v>93</v>
      </c>
      <c r="D48" s="15" t="s">
        <v>47</v>
      </c>
      <c r="E48" s="15">
        <v>200</v>
      </c>
      <c r="F48" s="42">
        <v>3000</v>
      </c>
      <c r="G48" s="23">
        <f t="shared" si="4"/>
        <v>600000</v>
      </c>
      <c r="H48" s="23"/>
      <c r="I48" s="23"/>
      <c r="J48" s="23"/>
      <c r="K48" s="23"/>
      <c r="L48" s="23"/>
      <c r="M48" s="23"/>
      <c r="N48" s="23"/>
      <c r="O48" s="23"/>
      <c r="P48" s="23"/>
      <c r="Q48" s="23"/>
      <c r="R48" s="23"/>
      <c r="S48" s="65">
        <v>2830</v>
      </c>
      <c r="T48" s="65">
        <f>E48*S48</f>
        <v>566000</v>
      </c>
      <c r="U48" s="23"/>
      <c r="V48" s="23"/>
      <c r="W48" s="23"/>
      <c r="X48" s="23"/>
      <c r="Y48" s="63" t="s">
        <v>105</v>
      </c>
    </row>
    <row r="49" spans="1:25" ht="15" customHeight="1" x14ac:dyDescent="0.25">
      <c r="A49" s="60" t="s">
        <v>53</v>
      </c>
      <c r="B49" s="61"/>
      <c r="C49" s="61"/>
      <c r="D49" s="61"/>
      <c r="E49" s="61"/>
      <c r="F49" s="62"/>
      <c r="G49" s="34">
        <f>SUM(G50:G53)</f>
        <v>464500</v>
      </c>
      <c r="H49" s="23"/>
      <c r="I49" s="23"/>
      <c r="J49" s="23"/>
      <c r="K49" s="23"/>
      <c r="L49" s="23"/>
      <c r="M49" s="23"/>
      <c r="N49" s="23"/>
      <c r="O49" s="23"/>
      <c r="P49" s="23"/>
      <c r="Q49" s="23"/>
      <c r="R49" s="23"/>
      <c r="S49" s="23"/>
      <c r="T49" s="23"/>
      <c r="U49" s="23"/>
      <c r="V49" s="23"/>
      <c r="W49" s="23"/>
      <c r="X49" s="23"/>
      <c r="Y49" s="23"/>
    </row>
    <row r="50" spans="1:25" ht="129" customHeight="1" x14ac:dyDescent="0.25">
      <c r="A50" s="33">
        <v>42</v>
      </c>
      <c r="B50" s="35" t="s">
        <v>43</v>
      </c>
      <c r="C50" s="36" t="s">
        <v>49</v>
      </c>
      <c r="D50" s="22" t="s">
        <v>47</v>
      </c>
      <c r="E50" s="22">
        <v>10</v>
      </c>
      <c r="F50" s="43">
        <v>9800</v>
      </c>
      <c r="G50" s="23">
        <f>E50*F50</f>
        <v>98000</v>
      </c>
      <c r="H50" s="23"/>
      <c r="I50" s="23"/>
      <c r="J50" s="23"/>
      <c r="K50" s="23"/>
      <c r="L50" s="23"/>
      <c r="M50" s="23"/>
      <c r="N50" s="23"/>
      <c r="O50" s="23"/>
      <c r="P50" s="23"/>
      <c r="Q50" s="23"/>
      <c r="R50" s="23"/>
      <c r="S50" s="23"/>
      <c r="T50" s="23"/>
      <c r="U50" s="23"/>
      <c r="V50" s="23"/>
      <c r="W50" s="23"/>
      <c r="X50" s="23"/>
      <c r="Y50" s="23"/>
    </row>
    <row r="51" spans="1:25" ht="93.75" customHeight="1" x14ac:dyDescent="0.25">
      <c r="A51" s="33">
        <v>43</v>
      </c>
      <c r="B51" s="37" t="s">
        <v>44</v>
      </c>
      <c r="C51" s="36" t="s">
        <v>50</v>
      </c>
      <c r="D51" s="22" t="s">
        <v>47</v>
      </c>
      <c r="E51" s="22">
        <v>15</v>
      </c>
      <c r="F51" s="43">
        <v>12000</v>
      </c>
      <c r="G51" s="23">
        <f t="shared" ref="G51:G53" si="5">E51*F51</f>
        <v>180000</v>
      </c>
      <c r="H51" s="23"/>
      <c r="I51" s="23"/>
      <c r="J51" s="23"/>
      <c r="K51" s="23"/>
      <c r="L51" s="23"/>
      <c r="M51" s="23"/>
      <c r="N51" s="23"/>
      <c r="O51" s="23"/>
      <c r="P51" s="23"/>
      <c r="Q51" s="23"/>
      <c r="R51" s="23"/>
      <c r="S51" s="23"/>
      <c r="T51" s="23"/>
      <c r="U51" s="23"/>
      <c r="V51" s="23"/>
      <c r="W51" s="23"/>
      <c r="X51" s="23"/>
      <c r="Y51" s="23"/>
    </row>
    <row r="52" spans="1:25" ht="141.75" customHeight="1" x14ac:dyDescent="0.25">
      <c r="A52" s="44">
        <v>44</v>
      </c>
      <c r="B52" s="37" t="s">
        <v>45</v>
      </c>
      <c r="C52" s="36" t="s">
        <v>51</v>
      </c>
      <c r="D52" s="22" t="s">
        <v>47</v>
      </c>
      <c r="E52" s="22">
        <v>15</v>
      </c>
      <c r="F52" s="43">
        <v>11500</v>
      </c>
      <c r="G52" s="23">
        <f t="shared" si="5"/>
        <v>172500</v>
      </c>
      <c r="H52" s="23"/>
      <c r="I52" s="23"/>
      <c r="J52" s="23"/>
      <c r="K52" s="23"/>
      <c r="L52" s="23"/>
      <c r="M52" s="23"/>
      <c r="N52" s="23"/>
      <c r="O52" s="23"/>
      <c r="P52" s="23"/>
      <c r="Q52" s="23"/>
      <c r="R52" s="23"/>
      <c r="S52" s="23"/>
      <c r="T52" s="23"/>
      <c r="U52" s="23"/>
      <c r="V52" s="23"/>
      <c r="W52" s="23"/>
      <c r="X52" s="23"/>
      <c r="Y52" s="23"/>
    </row>
    <row r="53" spans="1:25" ht="166.5" customHeight="1" x14ac:dyDescent="0.25">
      <c r="A53" s="44">
        <v>45</v>
      </c>
      <c r="B53" s="37" t="s">
        <v>46</v>
      </c>
      <c r="C53" s="36" t="s">
        <v>52</v>
      </c>
      <c r="D53" s="22" t="s">
        <v>48</v>
      </c>
      <c r="E53" s="22">
        <v>2</v>
      </c>
      <c r="F53" s="43">
        <v>7000</v>
      </c>
      <c r="G53" s="23">
        <f t="shared" si="5"/>
        <v>14000</v>
      </c>
      <c r="H53" s="23"/>
      <c r="I53" s="23"/>
      <c r="J53" s="23"/>
      <c r="K53" s="23"/>
      <c r="L53" s="23"/>
      <c r="M53" s="23"/>
      <c r="N53" s="23"/>
      <c r="O53" s="23"/>
      <c r="P53" s="23"/>
      <c r="Q53" s="23"/>
      <c r="R53" s="23"/>
      <c r="S53" s="23"/>
      <c r="T53" s="23"/>
      <c r="U53" s="23"/>
      <c r="V53" s="23"/>
      <c r="W53" s="23"/>
      <c r="X53" s="23"/>
      <c r="Y53" s="23"/>
    </row>
    <row r="54" spans="1:25" s="8" customFormat="1" ht="13.5" customHeight="1" x14ac:dyDescent="0.25">
      <c r="A54" s="7"/>
      <c r="B54" s="14" t="s">
        <v>12</v>
      </c>
      <c r="C54" s="3"/>
      <c r="D54" s="5"/>
      <c r="E54" s="70"/>
      <c r="F54" s="71"/>
      <c r="G54" s="72">
        <f>G6+G19+G49</f>
        <v>14522552.139999999</v>
      </c>
      <c r="H54" s="7"/>
      <c r="I54" s="66">
        <f>SUM(I6:I53)</f>
        <v>647680</v>
      </c>
      <c r="J54" s="7"/>
      <c r="K54" s="7"/>
      <c r="L54" s="66">
        <f>SUM(L6:L53)</f>
        <v>2101505</v>
      </c>
      <c r="M54" s="7"/>
      <c r="N54" s="66">
        <f>SUM(N6:N53)</f>
        <v>80150</v>
      </c>
      <c r="O54" s="7"/>
      <c r="P54" s="66">
        <f>SUM(P6:P53)</f>
        <v>495270</v>
      </c>
      <c r="Q54" s="7"/>
      <c r="R54" s="66">
        <f>SUM(R6:R53)</f>
        <v>506000</v>
      </c>
      <c r="S54" s="7"/>
      <c r="T54" s="66">
        <f>SUM(T6:T53)</f>
        <v>799590</v>
      </c>
      <c r="U54" s="7"/>
      <c r="V54" s="7"/>
      <c r="W54" s="7"/>
      <c r="X54" s="66">
        <f>SUM(X6:X53)</f>
        <v>571500</v>
      </c>
      <c r="Y54" s="7"/>
    </row>
    <row r="55" spans="1:25" ht="13.5" customHeight="1" x14ac:dyDescent="0.25">
      <c r="A55" s="9"/>
      <c r="B55" s="1"/>
      <c r="C55" s="1"/>
      <c r="D55" s="2"/>
      <c r="E55" s="73"/>
      <c r="F55" s="74"/>
      <c r="G55" s="75"/>
    </row>
    <row r="56" spans="1:25" x14ac:dyDescent="0.25">
      <c r="A56" s="56" t="s">
        <v>8</v>
      </c>
      <c r="B56" s="56"/>
      <c r="C56" s="56"/>
      <c r="D56" s="56"/>
      <c r="E56" s="56"/>
      <c r="F56" s="56"/>
      <c r="G56" s="56"/>
    </row>
    <row r="57" spans="1:25" s="10" customFormat="1" ht="36.75" customHeight="1" x14ac:dyDescent="0.25">
      <c r="A57" s="55" t="s">
        <v>10</v>
      </c>
      <c r="B57" s="55"/>
      <c r="C57" s="55"/>
      <c r="D57" s="55"/>
      <c r="E57" s="55"/>
      <c r="F57" s="55"/>
      <c r="G57" s="55"/>
    </row>
    <row r="59" spans="1:25" x14ac:dyDescent="0.25">
      <c r="B59" s="6" t="s">
        <v>99</v>
      </c>
      <c r="G59" s="69" t="s">
        <v>100</v>
      </c>
    </row>
    <row r="61" spans="1:25" x14ac:dyDescent="0.25">
      <c r="B61" s="6" t="s">
        <v>101</v>
      </c>
      <c r="G61" s="69" t="s">
        <v>102</v>
      </c>
    </row>
    <row r="63" spans="1:25" x14ac:dyDescent="0.25">
      <c r="B63" s="6" t="s">
        <v>103</v>
      </c>
      <c r="G63" s="69" t="s">
        <v>104</v>
      </c>
    </row>
  </sheetData>
  <mergeCells count="6">
    <mergeCell ref="A57:G57"/>
    <mergeCell ref="A56:G56"/>
    <mergeCell ref="A4:G4"/>
    <mergeCell ref="A6:F6"/>
    <mergeCell ref="A19:F19"/>
    <mergeCell ref="A49:F49"/>
  </mergeCells>
  <pageMargins left="0.19685039370078741" right="0.19685039370078741" top="0.15748031496062992" bottom="0.15748031496062992" header="0.31496062992125984" footer="0.31496062992125984"/>
  <pageSetup paperSize="9" scale="3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МИ</vt:lpstr>
      <vt:lpstr>'ЛС и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2023-02-06T11:47:30Z</cp:lastPrinted>
  <dcterms:created xsi:type="dcterms:W3CDTF">2019-03-11T10:08:28Z</dcterms:created>
  <dcterms:modified xsi:type="dcterms:W3CDTF">2023-02-06T11:52:55Z</dcterms:modified>
</cp:coreProperties>
</file>