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МИ!$A$5:$T$5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МИ!$A$1:$U$38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27" i="1" l="1"/>
  <c r="U28" i="1" l="1"/>
  <c r="S28" i="1"/>
  <c r="P28" i="1"/>
  <c r="N28" i="1"/>
  <c r="K28" i="1"/>
  <c r="I28" i="1"/>
  <c r="S25" i="1"/>
  <c r="I21" i="1"/>
  <c r="K20" i="1"/>
  <c r="P19" i="1"/>
  <c r="K18" i="1"/>
  <c r="K17" i="1"/>
  <c r="N16" i="1"/>
  <c r="N14" i="1"/>
  <c r="N13" i="1"/>
  <c r="N9" i="1"/>
  <c r="U7" i="1"/>
  <c r="G28" i="1" l="1"/>
  <c r="G22" i="1" l="1"/>
  <c r="G26" i="1" l="1"/>
  <c r="E18" i="1" l="1"/>
  <c r="E16" i="1"/>
  <c r="E7" i="1"/>
  <c r="E14" i="1"/>
  <c r="E12" i="1"/>
  <c r="E11" i="1"/>
  <c r="E10" i="1"/>
  <c r="E9" i="1"/>
  <c r="G27" i="1" l="1"/>
  <c r="G23" i="1"/>
  <c r="G24" i="1"/>
  <c r="G25" i="1"/>
  <c r="G20" i="1"/>
  <c r="G21" i="1"/>
  <c r="G17" i="1"/>
  <c r="G18" i="1"/>
  <c r="G19" i="1"/>
  <c r="G7" i="1"/>
  <c r="G16" i="1"/>
  <c r="G15" i="1"/>
  <c r="G12" i="1"/>
  <c r="G13" i="1"/>
  <c r="G14" i="1"/>
  <c r="G11" i="1"/>
  <c r="G10" i="1" l="1"/>
  <c r="G9" i="1"/>
  <c r="G8" i="1" l="1"/>
</calcChain>
</file>

<file path=xl/sharedStrings.xml><?xml version="1.0" encoding="utf-8"?>
<sst xmlns="http://schemas.openxmlformats.org/spreadsheetml/2006/main" count="100" uniqueCount="74">
  <si>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</si>
  <si>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</si>
  <si>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</si>
  <si>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</si>
  <si>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</si>
  <si>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</si>
  <si>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</si>
  <si>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</si>
  <si>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</si>
  <si>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</si>
  <si>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</si>
  <si>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</si>
  <si>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</si>
  <si>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</si>
  <si>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 xml:space="preserve">Воздуховод для взрослых нестерильный, однократного применения, направляющий №5 110 мм </t>
  </si>
  <si>
    <t>пар</t>
  </si>
  <si>
    <t>пара</t>
  </si>
  <si>
    <t xml:space="preserve">Презерватив  в закрытой упоковке </t>
  </si>
  <si>
    <t>Презервативы для УЗИ рекомендованы для использования со всеми видами ректо-вагинальных датчиков аппарата ультразвукового исследовани.</t>
  </si>
  <si>
    <t>штук</t>
  </si>
  <si>
    <t>Фильтр антибактериальный</t>
  </si>
  <si>
    <t>упаковка</t>
  </si>
  <si>
    <t>Воздуховод для взрослых, одноразовый  №5 110мм. Воздуховод изготовлен из полиэтилена, внутренняя часть из полиоксимета, блокировка прикуса для предотвращения укуса языка и закупорки дыхательных путей, закругленные атравматичные края</t>
  </si>
  <si>
    <t>Катетер подключичный, стерильный, диаметр 1,4 мм, однократного применения</t>
  </si>
  <si>
    <t>Катетер Фолея  из  латекса Уретральный трехходовой катетер Фолея из 100% силикона, для послеоперационного отведения мочи. Атравматичный наконечник тип Дюфура. Прозрачность силикона позволяет провести визуальную оценку внутреннего просвета и вынести решение о необходимости замены катетера, латексный с силиконовым покрытием, размер 14</t>
  </si>
  <si>
    <t>Зонд ректальный (ПХВ) для одноразового применения размер 30</t>
  </si>
  <si>
    <t xml:space="preserve">Уретральный двухходовой катетер Фолея из латекса, для кратковременного отведения мочи. Силиконизированный. Наконечник цилиндрический. Материал, применяемый для изготовления катетеров Фолея , включает соединения натурального латекса. Этот материал является одним из наиболее широко применяемых как для стандартного назначения, так и для использования в послеоперационном периоде. Баллон 5-15 мл. Размер 16. Длина катетера 40см. Клапан для шприцев Luer и Luer-lock. Два дренажных отверстия. Цвет желтый. Продолжительность использования установленного катетера до 1 недели. Стерильный, для одноразового использования. </t>
  </si>
  <si>
    <t xml:space="preserve">Уретральный двухходовой катетер Фолея из латекса, для кратковременного отведения мочи. Силиконизированный. Наконечник цилиндрический. Материал, применяемый для изготовления катетеров Фолея , включает соединения натурального латекса. Этот материал является одним из наиболее широко применяемых как для стандартного назначения, так и для использования в послеоперационном периоде. Баллон  5-15 мл. Размер 18. Длина катетера 40см. Клапан для шприцев Luer и Luer-lock. Два дренажных отверстия. Цвет желтый. Продолжительность использования установленного катетера до 1 недели. Стерильный, для одноразового использования. </t>
  </si>
  <si>
    <t>Шовный хирургический стерильный материал простой 3/0 с иглой</t>
  </si>
  <si>
    <t>Контур дыхательный универсальный без принадлежностей длина 160 см, d=22 мм, для взрослых</t>
  </si>
  <si>
    <t>Аспирационные и инъекционные фильтр-канюли для многодозных флаконов объемом 3 - 1000 мл. Стандартный наконечник с антибактериальным воздушным фильтром 0,45 мкм, зеленый.
Корпус: стиролакрилонитрил/акрилонитрилбутадиенстирол. Защитная крышка и защелка из полиэтилена. Фильтр: акриловый сополимер на нейлоновой основе. Не содержит латекс, ПВХ, ДЭГФ. Стерильный, для однократного применения</t>
  </si>
  <si>
    <t>Аспирационные и инъекционные фильтр-канюли для многодозных флаконов объемом 3 - 1000 мл, стерильный, для однократного применения</t>
  </si>
  <si>
    <t>Мочеприемник прикроватный 2 л</t>
  </si>
  <si>
    <t xml:space="preserve">Прикроватный мешок для сбора мочи на 2 литра, длина дренажной  трубки 120 см. </t>
  </si>
  <si>
    <t>Перчатки  нестерильные неопудренные размер  S (6-7)</t>
  </si>
  <si>
    <t>Перчатки  нестерильные неопудренные размер M (7-8)</t>
  </si>
  <si>
    <t>Латексные, cмотровые, нестерильные, особопрочные, на 50% толще обычных, текcтурированные только на пальцах,  внутреннее полиуретановое покрытие, обработаны силиконом, длина не менее 300 мм, толщина (средний палец) не менее 0,38 мм, цвет-синий, для продолжительных манипуляций повышенного риска в условиях агрессивных сред (в т.ч. в паталогоанатомии); повышенная прочность к повреждениям (в т.ч. на разрыв), соответствует стандарту EN455, размер S</t>
  </si>
  <si>
    <t>Латексные, cмотровые, нестерильные, особопрочные, на 50% толще обычных, текcтурированные только на пальцах,  внутреннее полиуретановое покрытие, обработаны силиконом, длина не менее 300 мм, толщина (средний палец) не менее 0,38 мм, цвет-синий, для продолжительных манипуляций повышенного риска в условиях агрессивных сред (в т.ч. в паталогоанатомии); повышенная прочность к повреждениям (в т.ч. на разрыв), соответствует стандарту EN455, размер M</t>
  </si>
  <si>
    <t>Нитриловые, нестерильные, неопудренные, текстурированные только на пальцах, растяжение перед разрывом не менее 650 %, цвет-синий, смотровые, синтетические, высокоэластичные, чувствительные,  гипоаллергеные, повышенная прочность на разрыв; для лабораторно-диагностических процедур, в т.ч. продолжительных, неотложной медицинской помощи, ухода за пациентами; улучшенный захват инструментов, размеры: M,  Класс 1 – с низкой степенью риска. Внутреннее полиуретановое покрытие, обработаны.</t>
  </si>
  <si>
    <t>Перчатки нитриловые, нестерильные, неопудренные, размер М</t>
  </si>
  <si>
    <t>Уроприемник, дренируемый прозрачный однокомпенентный 10*55</t>
  </si>
  <si>
    <t>Вата медицинская, гигроскопическая, гигиеническая, стерильная, 25 гр, сжатая</t>
  </si>
  <si>
    <t>Катетер Фоллея, трехходовой катетер, латексный с силиконовым покрытием, размер 14</t>
  </si>
  <si>
    <t xml:space="preserve">Катетер Фоллея, двухходовой катетер, латексный с силиконовым покрытием, размер 16 </t>
  </si>
  <si>
    <t xml:space="preserve">Катетер Фоллея, двухходовой катетер, латексный с силиконовым покрытием, размер 18 </t>
  </si>
  <si>
    <t xml:space="preserve">Шовный хирургический стерильный материал простой 3/0 с иглой, длина нити 75см, игла колющая 26мм, изгиб 1/2. </t>
  </si>
  <si>
    <t>Роторасширитель с кремальерой, многоразовый</t>
  </si>
  <si>
    <t>Роторасширитель с кремальерой, многоразовый, изогнуты на концах, тупоконечны. Концы бранш с внешней стороны покрыты горизонтальными насечками. Длина роторасширителя 190 мм</t>
  </si>
  <si>
    <t>Удлинитель оригинальный для Перфузор, стандарт</t>
  </si>
  <si>
    <t>Языкодержатель для взрослых</t>
  </si>
  <si>
    <t>Языкодержатель для взрослых, инструмент с кремальерой и губками различной формы для захватывания и удержания органа,общая длина 160 +/- 5 мм</t>
  </si>
  <si>
    <t>Стекла покровные, размер 24*50 (в упаковке 100 штук)</t>
  </si>
  <si>
    <t>ТОО "IzidaMedLab"</t>
  </si>
  <si>
    <t>ТОО "SUNMEDICA" (САНМЕДИКА)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</si>
  <si>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</si>
  <si>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</si>
  <si>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</si>
  <si>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</si>
  <si>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</si>
  <si>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</si>
  <si>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ИП "Ақберді У.М." Цена</t>
  </si>
  <si>
    <t>ИП "Ақберді У.М." Сумма</t>
  </si>
  <si>
    <t>ТОО "Medical Active Group" Цена</t>
  </si>
  <si>
    <t>ТОО "Medical Active Group" Сумма</t>
  </si>
  <si>
    <t>ТОО "АЛЬЯНС" Цена</t>
  </si>
  <si>
    <t>ТОО "АЛЬЯНС" Сумма</t>
  </si>
  <si>
    <t>ТОО "Vita Pharma" Цена</t>
  </si>
  <si>
    <t>ТОО "Vita Pharma" Сумма</t>
  </si>
  <si>
    <t>ТОО "MedIntelCompany" Цена</t>
  </si>
  <si>
    <t>ТОО "MedIntelCompany" Сумма</t>
  </si>
  <si>
    <t>ТОО "ADAL MEDICA KAZAKHSTAN" Цена</t>
  </si>
  <si>
    <t>ТОО "ADAL MEDICA KAZAKHSTAN" Сумма</t>
  </si>
  <si>
    <t>к протоколу 20 от 24.02.2022г.</t>
  </si>
  <si>
    <t>не соответствует п.97 Правил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</si>
</sst>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3" fontId="9" fillId="0" borderId="2" xfId="22" applyFont="1" applyBorder="1" applyAlignment="1">
      <alignment horizontal="right" vertical="center" wrapText="1"/>
    </xf>
    <xf numFmtId="43" fontId="9" fillId="0" borderId="2" xfId="1" applyNumberFormat="1" applyFont="1" applyBorder="1" applyAlignment="1">
      <alignment horizontal="right" vertical="center" wrapText="1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vertical="center"/>
    </xf>
    <xf numFmtId="43" fontId="9" fillId="2" borderId="2" xfId="22" applyFont="1" applyFill="1" applyBorder="1" applyAlignment="1">
      <alignment horizontal="right" vertical="center" wrapText="1"/>
    </xf>
    <xf numFmtId="0" fontId="9" fillId="0" borderId="2" xfId="1" applyFont="1" applyFill="1" applyBorder="1" applyAlignment="1">
      <alignment horizontal="center" vertical="center"/>
    </xf>
    <xf numFmtId="2" fontId="9" fillId="0" borderId="2" xfId="1" applyNumberFormat="1" applyFont="1" applyBorder="1" applyAlignment="1">
      <alignment horizontal="right" vertical="center"/>
    </xf>
    <xf numFmtId="0" fontId="12" fillId="0" borderId="0" xfId="1" applyFont="1" applyFill="1"/>
    <xf numFmtId="0" fontId="9" fillId="0" borderId="2" xfId="1" applyFont="1" applyBorder="1" applyAlignment="1">
      <alignment horizontal="center" vertical="center" wrapText="1"/>
    </xf>
    <xf numFmtId="0" fontId="12" fillId="0" borderId="0" xfId="1" applyFont="1" applyFill="1" applyAlignment="1">
      <alignment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/>
    </xf>
    <xf numFmtId="0" fontId="9" fillId="0" borderId="6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/>
    </xf>
    <xf numFmtId="0" fontId="6" fillId="0" borderId="0" xfId="0" applyFont="1" applyFill="1" applyBorder="1" applyAlignment="1"/>
    <xf numFmtId="0" fontId="7" fillId="0" borderId="2" xfId="1" applyFont="1" applyBorder="1"/>
    <xf numFmtId="0" fontId="7" fillId="0" borderId="2" xfId="1" applyFont="1" applyFill="1" applyBorder="1"/>
    <xf numFmtId="0" fontId="13" fillId="0" borderId="2" xfId="1" applyFont="1" applyBorder="1" applyAlignment="1">
      <alignment horizontal="center" vertical="center" wrapText="1"/>
    </xf>
    <xf numFmtId="43" fontId="6" fillId="0" borderId="2" xfId="22" applyFont="1" applyFill="1" applyBorder="1" applyAlignment="1">
      <alignment horizontal="right" vertical="center" wrapText="1"/>
    </xf>
    <xf numFmtId="43" fontId="6" fillId="3" borderId="2" xfId="22" applyFont="1" applyFill="1" applyBorder="1" applyAlignment="1">
      <alignment horizontal="right" vertical="center" wrapText="1"/>
    </xf>
    <xf numFmtId="43" fontId="6" fillId="4" borderId="2" xfId="22" applyFont="1" applyFill="1" applyBorder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top" wrapText="1"/>
    </xf>
    <xf numFmtId="0" fontId="13" fillId="0" borderId="2" xfId="1" applyFont="1" applyBorder="1" applyAlignment="1">
      <alignment horizontal="right" vertical="top" wrapText="1"/>
    </xf>
    <xf numFmtId="43" fontId="9" fillId="0" borderId="2" xfId="22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view="pageBreakPreview" zoomScale="60" workbookViewId="0">
      <selection activeCell="U28" sqref="U28"/>
    </sheetView>
  </sheetViews>
  <sheetFormatPr defaultColWidth="8.85546875" defaultRowHeight="15.75" x14ac:dyDescent="0.25"/>
  <cols>
    <col min="1" max="1" width="8.85546875" style="1"/>
    <col min="2" max="2" width="53.28515625" style="1" customWidth="1"/>
    <col min="3" max="3" width="61" style="1" customWidth="1"/>
    <col min="4" max="4" width="13.28515625" style="6" customWidth="1"/>
    <col min="5" max="5" width="15.42578125" style="6" customWidth="1"/>
    <col min="6" max="6" width="15.28515625" style="7" customWidth="1"/>
    <col min="7" max="7" width="21.28515625" style="4" customWidth="1"/>
    <col min="8" max="19" width="18.140625" style="1" customWidth="1"/>
    <col min="20" max="20" width="19.85546875" style="1" customWidth="1"/>
    <col min="21" max="21" width="20.42578125" style="1" customWidth="1"/>
    <col min="22" max="16384" width="8.85546875" style="1"/>
  </cols>
  <sheetData>
    <row r="1" spans="1:21" x14ac:dyDescent="0.25">
      <c r="A1" s="17"/>
      <c r="B1" s="17"/>
      <c r="C1" s="17"/>
      <c r="D1" s="18"/>
      <c r="E1" s="21" t="s">
        <v>0</v>
      </c>
      <c r="F1" s="19"/>
      <c r="G1" s="20"/>
    </row>
    <row r="2" spans="1:21" x14ac:dyDescent="0.25">
      <c r="A2" s="17"/>
      <c r="B2" s="17"/>
      <c r="C2" s="17"/>
      <c r="D2" s="18"/>
      <c r="E2" s="21" t="s">
        <v>72</v>
      </c>
      <c r="F2" s="19"/>
      <c r="G2" s="20"/>
    </row>
    <row r="3" spans="1:21" x14ac:dyDescent="0.25">
      <c r="A3" s="17"/>
      <c r="B3" s="22"/>
      <c r="C3" s="17"/>
      <c r="D3" s="18"/>
      <c r="E3" s="18"/>
      <c r="F3" s="19"/>
      <c r="G3" s="20"/>
    </row>
    <row r="4" spans="1:21" ht="15.75" customHeight="1" x14ac:dyDescent="0.25">
      <c r="A4" s="49" t="s">
        <v>1</v>
      </c>
      <c r="B4" s="49"/>
      <c r="C4" s="49"/>
      <c r="D4" s="49"/>
      <c r="E4" s="49"/>
      <c r="F4" s="49"/>
      <c r="G4" s="49"/>
    </row>
    <row r="5" spans="1:21" ht="87" customHeight="1" x14ac:dyDescent="0.25">
      <c r="A5" s="8" t="s">
        <v>2</v>
      </c>
      <c r="B5" s="8" t="s">
        <v>3</v>
      </c>
      <c r="C5" s="8" t="s">
        <v>10</v>
      </c>
      <c r="D5" s="8" t="s">
        <v>4</v>
      </c>
      <c r="E5" s="8" t="s">
        <v>5</v>
      </c>
      <c r="F5" s="8" t="s">
        <v>6</v>
      </c>
      <c r="G5" s="8" t="s">
        <v>7</v>
      </c>
      <c r="H5" s="42" t="s">
        <v>60</v>
      </c>
      <c r="I5" s="42" t="s">
        <v>61</v>
      </c>
      <c r="J5" s="42" t="s">
        <v>62</v>
      </c>
      <c r="K5" s="42" t="s">
        <v>63</v>
      </c>
      <c r="L5" s="42" t="s">
        <v>52</v>
      </c>
      <c r="M5" s="42" t="s">
        <v>64</v>
      </c>
      <c r="N5" s="42" t="s">
        <v>65</v>
      </c>
      <c r="O5" s="42" t="s">
        <v>66</v>
      </c>
      <c r="P5" s="42" t="s">
        <v>67</v>
      </c>
      <c r="Q5" s="42" t="s">
        <v>53</v>
      </c>
      <c r="R5" s="42" t="s">
        <v>68</v>
      </c>
      <c r="S5" s="42" t="s">
        <v>69</v>
      </c>
      <c r="T5" s="42" t="s">
        <v>70</v>
      </c>
      <c r="U5" s="42" t="s">
        <v>71</v>
      </c>
    </row>
    <row r="6" spans="1:21" s="2" customFormat="1" ht="15.75" customHeight="1" x14ac:dyDescent="0.25">
      <c r="A6" s="52" t="s">
        <v>12</v>
      </c>
      <c r="B6" s="53"/>
      <c r="C6" s="53"/>
      <c r="D6" s="53"/>
      <c r="E6" s="53"/>
      <c r="F6" s="53"/>
      <c r="G6" s="54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s="28" customFormat="1" ht="105" customHeight="1" x14ac:dyDescent="0.25">
      <c r="A7" s="13">
        <v>1</v>
      </c>
      <c r="B7" s="32" t="s">
        <v>31</v>
      </c>
      <c r="C7" s="32" t="s">
        <v>30</v>
      </c>
      <c r="D7" s="36" t="s">
        <v>13</v>
      </c>
      <c r="E7" s="14">
        <f>2120+250</f>
        <v>2370</v>
      </c>
      <c r="F7" s="15">
        <v>640</v>
      </c>
      <c r="G7" s="16">
        <f>E7*F7</f>
        <v>1516800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>
        <v>607.5</v>
      </c>
      <c r="U7" s="44">
        <f>T7*E7</f>
        <v>1439775</v>
      </c>
    </row>
    <row r="8" spans="1:21" s="28" customFormat="1" ht="29.25" customHeight="1" x14ac:dyDescent="0.25">
      <c r="A8" s="13">
        <v>2</v>
      </c>
      <c r="B8" s="32" t="s">
        <v>41</v>
      </c>
      <c r="C8" s="32" t="s">
        <v>41</v>
      </c>
      <c r="D8" s="14" t="s">
        <v>21</v>
      </c>
      <c r="E8" s="14">
        <v>3</v>
      </c>
      <c r="F8" s="27">
        <v>95</v>
      </c>
      <c r="G8" s="16">
        <f t="shared" ref="G8:G10" si="0">E8*F8</f>
        <v>285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s="28" customFormat="1" ht="64.5" customHeight="1" x14ac:dyDescent="0.25">
      <c r="A9" s="13">
        <v>3</v>
      </c>
      <c r="B9" s="32" t="s">
        <v>14</v>
      </c>
      <c r="C9" s="32" t="s">
        <v>22</v>
      </c>
      <c r="D9" s="14" t="s">
        <v>13</v>
      </c>
      <c r="E9" s="14">
        <f>11+2</f>
        <v>13</v>
      </c>
      <c r="F9" s="27">
        <v>205</v>
      </c>
      <c r="G9" s="16">
        <f t="shared" si="0"/>
        <v>2665</v>
      </c>
      <c r="H9" s="43"/>
      <c r="I9" s="43"/>
      <c r="J9" s="43"/>
      <c r="K9" s="43"/>
      <c r="L9" s="43"/>
      <c r="M9" s="44">
        <v>200</v>
      </c>
      <c r="N9" s="44">
        <f>M9*E9</f>
        <v>2600</v>
      </c>
      <c r="O9" s="43"/>
      <c r="P9" s="43"/>
      <c r="Q9" s="43"/>
      <c r="R9" s="43"/>
      <c r="S9" s="43"/>
      <c r="T9" s="43"/>
      <c r="U9" s="43"/>
    </row>
    <row r="10" spans="1:21" s="28" customFormat="1" ht="30.75" customHeight="1" x14ac:dyDescent="0.25">
      <c r="A10" s="13">
        <v>4</v>
      </c>
      <c r="B10" s="32" t="s">
        <v>25</v>
      </c>
      <c r="C10" s="32" t="s">
        <v>25</v>
      </c>
      <c r="D10" s="14" t="s">
        <v>13</v>
      </c>
      <c r="E10" s="14">
        <f>80+20</f>
        <v>100</v>
      </c>
      <c r="F10" s="27">
        <v>235.4</v>
      </c>
      <c r="G10" s="16">
        <f t="shared" si="0"/>
        <v>23540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28" customFormat="1" ht="28.5" customHeight="1" x14ac:dyDescent="0.25">
      <c r="A11" s="13">
        <v>5</v>
      </c>
      <c r="B11" s="31" t="s">
        <v>23</v>
      </c>
      <c r="C11" s="31" t="s">
        <v>23</v>
      </c>
      <c r="D11" s="23" t="s">
        <v>13</v>
      </c>
      <c r="E11" s="23">
        <f>220+100</f>
        <v>320</v>
      </c>
      <c r="F11" s="25">
        <v>454.86</v>
      </c>
      <c r="G11" s="24">
        <f t="shared" ref="G11:G15" si="1">F11*E11</f>
        <v>145555.20000000001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s="28" customFormat="1" ht="89.25" customHeight="1" x14ac:dyDescent="0.25">
      <c r="A12" s="13">
        <v>6</v>
      </c>
      <c r="B12" s="31" t="s">
        <v>42</v>
      </c>
      <c r="C12" s="31" t="s">
        <v>24</v>
      </c>
      <c r="D12" s="23" t="s">
        <v>13</v>
      </c>
      <c r="E12" s="23">
        <f>300+100</f>
        <v>400</v>
      </c>
      <c r="F12" s="25">
        <v>390</v>
      </c>
      <c r="G12" s="24">
        <f t="shared" si="1"/>
        <v>156000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s="28" customFormat="1" ht="165.75" customHeight="1" x14ac:dyDescent="0.25">
      <c r="A13" s="13">
        <v>7</v>
      </c>
      <c r="B13" s="31" t="s">
        <v>43</v>
      </c>
      <c r="C13" s="31" t="s">
        <v>26</v>
      </c>
      <c r="D13" s="36" t="s">
        <v>13</v>
      </c>
      <c r="E13" s="23">
        <v>152</v>
      </c>
      <c r="F13" s="25">
        <v>390</v>
      </c>
      <c r="G13" s="24">
        <f t="shared" si="1"/>
        <v>59280</v>
      </c>
      <c r="H13" s="43"/>
      <c r="I13" s="43"/>
      <c r="J13" s="43"/>
      <c r="K13" s="43"/>
      <c r="L13" s="43"/>
      <c r="M13" s="44">
        <v>220</v>
      </c>
      <c r="N13" s="44">
        <f>M13*E13</f>
        <v>33440</v>
      </c>
      <c r="O13" s="43"/>
      <c r="P13" s="43"/>
      <c r="Q13" s="43"/>
      <c r="R13" s="43"/>
      <c r="S13" s="43"/>
      <c r="T13" s="43"/>
      <c r="U13" s="43"/>
    </row>
    <row r="14" spans="1:21" s="28" customFormat="1" ht="165.75" customHeight="1" x14ac:dyDescent="0.25">
      <c r="A14" s="13">
        <v>8</v>
      </c>
      <c r="B14" s="31" t="s">
        <v>44</v>
      </c>
      <c r="C14" s="31" t="s">
        <v>27</v>
      </c>
      <c r="D14" s="36" t="s">
        <v>13</v>
      </c>
      <c r="E14" s="23">
        <f>552+60</f>
        <v>612</v>
      </c>
      <c r="F14" s="25">
        <v>390</v>
      </c>
      <c r="G14" s="24">
        <f t="shared" si="1"/>
        <v>238680</v>
      </c>
      <c r="H14" s="43"/>
      <c r="I14" s="43"/>
      <c r="J14" s="43"/>
      <c r="K14" s="43"/>
      <c r="L14" s="43"/>
      <c r="M14" s="44">
        <v>220</v>
      </c>
      <c r="N14" s="44">
        <f>M14*E14</f>
        <v>134640</v>
      </c>
      <c r="O14" s="43"/>
      <c r="P14" s="43"/>
      <c r="Q14" s="43"/>
      <c r="R14" s="43"/>
      <c r="S14" s="43"/>
      <c r="T14" s="43"/>
      <c r="U14" s="43"/>
    </row>
    <row r="15" spans="1:21" s="28" customFormat="1" ht="33.75" customHeight="1" x14ac:dyDescent="0.25">
      <c r="A15" s="13">
        <v>9</v>
      </c>
      <c r="B15" s="31" t="s">
        <v>29</v>
      </c>
      <c r="C15" s="31" t="s">
        <v>29</v>
      </c>
      <c r="D15" s="23" t="s">
        <v>13</v>
      </c>
      <c r="E15" s="23">
        <v>500</v>
      </c>
      <c r="F15" s="25">
        <v>920</v>
      </c>
      <c r="G15" s="24">
        <f t="shared" si="1"/>
        <v>460000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s="28" customFormat="1" ht="30" customHeight="1" x14ac:dyDescent="0.25">
      <c r="A16" s="13">
        <v>10</v>
      </c>
      <c r="B16" s="34" t="s">
        <v>32</v>
      </c>
      <c r="C16" s="32" t="s">
        <v>33</v>
      </c>
      <c r="D16" s="36" t="s">
        <v>13</v>
      </c>
      <c r="E16" s="14">
        <f>3135+200</f>
        <v>3335</v>
      </c>
      <c r="F16" s="15">
        <v>327.42</v>
      </c>
      <c r="G16" s="16">
        <f t="shared" ref="G16:G27" si="2">E16*F16</f>
        <v>1091945.7</v>
      </c>
      <c r="H16" s="43"/>
      <c r="I16" s="43"/>
      <c r="J16" s="43">
        <v>314</v>
      </c>
      <c r="K16" s="43"/>
      <c r="L16" s="43">
        <v>298</v>
      </c>
      <c r="M16" s="45">
        <v>127</v>
      </c>
      <c r="N16" s="45">
        <f>M16*E16</f>
        <v>423545</v>
      </c>
      <c r="O16" s="43"/>
      <c r="P16" s="43"/>
      <c r="Q16" s="43"/>
      <c r="R16" s="43"/>
      <c r="S16" s="43"/>
      <c r="T16" s="43"/>
      <c r="U16" s="43"/>
    </row>
    <row r="17" spans="1:21" s="30" customFormat="1" ht="123.75" customHeight="1" x14ac:dyDescent="0.25">
      <c r="A17" s="13">
        <v>11</v>
      </c>
      <c r="B17" s="32" t="s">
        <v>34</v>
      </c>
      <c r="C17" s="32" t="s">
        <v>36</v>
      </c>
      <c r="D17" s="33" t="s">
        <v>15</v>
      </c>
      <c r="E17" s="29">
        <v>2530</v>
      </c>
      <c r="F17" s="15">
        <v>488</v>
      </c>
      <c r="G17" s="16">
        <f t="shared" si="2"/>
        <v>1234640</v>
      </c>
      <c r="H17" s="43"/>
      <c r="I17" s="43"/>
      <c r="J17" s="44">
        <v>488</v>
      </c>
      <c r="K17" s="44">
        <f>J17*E17</f>
        <v>1234640</v>
      </c>
      <c r="L17" s="43"/>
      <c r="M17" s="43"/>
      <c r="N17" s="43"/>
      <c r="O17" s="48" t="s">
        <v>73</v>
      </c>
      <c r="P17" s="43"/>
      <c r="Q17" s="43"/>
      <c r="R17" s="43"/>
      <c r="S17" s="43"/>
      <c r="T17" s="43"/>
      <c r="U17" s="43"/>
    </row>
    <row r="18" spans="1:21" s="30" customFormat="1" ht="123.75" customHeight="1" x14ac:dyDescent="0.25">
      <c r="A18" s="13">
        <v>12</v>
      </c>
      <c r="B18" s="32" t="s">
        <v>35</v>
      </c>
      <c r="C18" s="32" t="s">
        <v>37</v>
      </c>
      <c r="D18" s="33" t="s">
        <v>15</v>
      </c>
      <c r="E18" s="29">
        <f>6050+100</f>
        <v>6150</v>
      </c>
      <c r="F18" s="15">
        <v>488</v>
      </c>
      <c r="G18" s="16">
        <f t="shared" si="2"/>
        <v>3001200</v>
      </c>
      <c r="H18" s="43"/>
      <c r="I18" s="43"/>
      <c r="J18" s="44">
        <v>488</v>
      </c>
      <c r="K18" s="44">
        <f>J18*E18</f>
        <v>3001200</v>
      </c>
      <c r="L18" s="43"/>
      <c r="M18" s="43"/>
      <c r="N18" s="43"/>
      <c r="O18" s="48" t="s">
        <v>73</v>
      </c>
      <c r="P18" s="43"/>
      <c r="Q18" s="43"/>
      <c r="R18" s="43"/>
      <c r="S18" s="43"/>
      <c r="T18" s="48" t="s">
        <v>73</v>
      </c>
      <c r="U18" s="43"/>
    </row>
    <row r="19" spans="1:21" s="30" customFormat="1" ht="136.5" customHeight="1" x14ac:dyDescent="0.25">
      <c r="A19" s="13">
        <v>13</v>
      </c>
      <c r="B19" s="32" t="s">
        <v>39</v>
      </c>
      <c r="C19" s="32" t="s">
        <v>38</v>
      </c>
      <c r="D19" s="33" t="s">
        <v>16</v>
      </c>
      <c r="E19" s="29">
        <v>1200</v>
      </c>
      <c r="F19" s="15">
        <v>243</v>
      </c>
      <c r="G19" s="16">
        <f>E19*F19</f>
        <v>291600</v>
      </c>
      <c r="H19" s="43"/>
      <c r="I19" s="43"/>
      <c r="J19" s="43">
        <v>151</v>
      </c>
      <c r="K19" s="43"/>
      <c r="L19" s="43"/>
      <c r="M19" s="43"/>
      <c r="N19" s="43"/>
      <c r="O19" s="44">
        <v>200</v>
      </c>
      <c r="P19" s="44">
        <f>O19*E19</f>
        <v>240000</v>
      </c>
      <c r="Q19" s="43"/>
      <c r="R19" s="43"/>
      <c r="S19" s="43"/>
      <c r="T19" s="43"/>
      <c r="U19" s="43"/>
    </row>
    <row r="20" spans="1:21" s="28" customFormat="1" ht="48.75" customHeight="1" x14ac:dyDescent="0.25">
      <c r="A20" s="13">
        <v>14</v>
      </c>
      <c r="B20" s="34" t="s">
        <v>17</v>
      </c>
      <c r="C20" s="32" t="s">
        <v>18</v>
      </c>
      <c r="D20" s="33" t="s">
        <v>19</v>
      </c>
      <c r="E20" s="14">
        <v>850</v>
      </c>
      <c r="F20" s="15">
        <v>30</v>
      </c>
      <c r="G20" s="16">
        <f t="shared" ref="G20:G22" si="3">E20*F20</f>
        <v>25500</v>
      </c>
      <c r="H20" s="43"/>
      <c r="I20" s="43"/>
      <c r="J20" s="44">
        <v>30</v>
      </c>
      <c r="K20" s="44">
        <f>J20*E20</f>
        <v>25500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28" customFormat="1" ht="45.75" customHeight="1" x14ac:dyDescent="0.25">
      <c r="A21" s="13">
        <v>15</v>
      </c>
      <c r="B21" s="34" t="s">
        <v>46</v>
      </c>
      <c r="C21" s="32" t="s">
        <v>47</v>
      </c>
      <c r="D21" s="36" t="s">
        <v>13</v>
      </c>
      <c r="E21" s="14">
        <v>3</v>
      </c>
      <c r="F21" s="15">
        <v>11000</v>
      </c>
      <c r="G21" s="16">
        <f t="shared" si="3"/>
        <v>33000</v>
      </c>
      <c r="H21" s="44">
        <v>10190</v>
      </c>
      <c r="I21" s="44">
        <f>H21*E21</f>
        <v>30570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s="28" customFormat="1" ht="18" customHeight="1" x14ac:dyDescent="0.25">
      <c r="A22" s="13">
        <v>16</v>
      </c>
      <c r="B22" s="38" t="s">
        <v>51</v>
      </c>
      <c r="C22" s="38" t="s">
        <v>51</v>
      </c>
      <c r="D22" s="36" t="s">
        <v>13</v>
      </c>
      <c r="E22" s="14">
        <v>1000</v>
      </c>
      <c r="F22" s="15">
        <v>12.75</v>
      </c>
      <c r="G22" s="16">
        <f t="shared" si="3"/>
        <v>12750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s="2" customFormat="1" ht="15.75" customHeight="1" x14ac:dyDescent="0.25">
      <c r="A23" s="13">
        <v>17</v>
      </c>
      <c r="B23" s="35" t="s">
        <v>48</v>
      </c>
      <c r="C23" s="35" t="s">
        <v>48</v>
      </c>
      <c r="D23" s="36" t="s">
        <v>13</v>
      </c>
      <c r="E23" s="26">
        <v>100</v>
      </c>
      <c r="F23" s="25">
        <v>288.90000000000003</v>
      </c>
      <c r="G23" s="24">
        <f t="shared" ref="G23:G26" si="4">F23*E23</f>
        <v>28890.000000000004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s="2" customFormat="1" ht="17.25" customHeight="1" x14ac:dyDescent="0.25">
      <c r="A24" s="13">
        <v>18</v>
      </c>
      <c r="B24" s="35" t="s">
        <v>40</v>
      </c>
      <c r="C24" s="35" t="s">
        <v>40</v>
      </c>
      <c r="D24" s="36" t="s">
        <v>13</v>
      </c>
      <c r="E24" s="26">
        <v>25</v>
      </c>
      <c r="F24" s="25">
        <v>1335.3600000000001</v>
      </c>
      <c r="G24" s="24">
        <f t="shared" si="4"/>
        <v>33384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s="2" customFormat="1" ht="15.75" customHeight="1" x14ac:dyDescent="0.25">
      <c r="A25" s="13">
        <v>19</v>
      </c>
      <c r="B25" s="35" t="s">
        <v>20</v>
      </c>
      <c r="C25" s="35" t="s">
        <v>20</v>
      </c>
      <c r="D25" s="36" t="s">
        <v>13</v>
      </c>
      <c r="E25" s="26">
        <v>2660</v>
      </c>
      <c r="F25" s="25">
        <v>486.85</v>
      </c>
      <c r="G25" s="24">
        <f t="shared" si="4"/>
        <v>1295021</v>
      </c>
      <c r="H25" s="43"/>
      <c r="I25" s="43"/>
      <c r="J25" s="43"/>
      <c r="K25" s="43"/>
      <c r="L25" s="43">
        <v>485.9</v>
      </c>
      <c r="M25" s="43">
        <v>455</v>
      </c>
      <c r="N25" s="43"/>
      <c r="O25" s="43"/>
      <c r="P25" s="43"/>
      <c r="Q25" s="43">
        <v>420</v>
      </c>
      <c r="R25" s="45">
        <v>390</v>
      </c>
      <c r="S25" s="45">
        <f>R25*E25</f>
        <v>1037400</v>
      </c>
      <c r="T25" s="43"/>
      <c r="U25" s="43"/>
    </row>
    <row r="26" spans="1:21" s="2" customFormat="1" ht="15.75" customHeight="1" x14ac:dyDescent="0.25">
      <c r="A26" s="13">
        <v>20</v>
      </c>
      <c r="B26" s="31" t="s">
        <v>28</v>
      </c>
      <c r="C26" s="31" t="s">
        <v>45</v>
      </c>
      <c r="D26" s="36" t="s">
        <v>13</v>
      </c>
      <c r="E26" s="23">
        <v>25</v>
      </c>
      <c r="F26" s="25">
        <v>450</v>
      </c>
      <c r="G26" s="24">
        <f t="shared" si="4"/>
        <v>11250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s="2" customFormat="1" ht="44.25" customHeight="1" x14ac:dyDescent="0.25">
      <c r="A27" s="13">
        <v>21</v>
      </c>
      <c r="B27" s="37" t="s">
        <v>49</v>
      </c>
      <c r="C27" s="37" t="s">
        <v>50</v>
      </c>
      <c r="D27" s="33" t="s">
        <v>13</v>
      </c>
      <c r="E27" s="14">
        <v>6</v>
      </c>
      <c r="F27" s="15">
        <v>8000</v>
      </c>
      <c r="G27" s="16">
        <f t="shared" si="2"/>
        <v>48000</v>
      </c>
      <c r="H27" s="44">
        <v>5250</v>
      </c>
      <c r="I27" s="44">
        <f>H27*E27</f>
        <v>31500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21.6" customHeight="1" x14ac:dyDescent="0.25">
      <c r="A28" s="10"/>
      <c r="B28" s="10" t="s">
        <v>8</v>
      </c>
      <c r="C28" s="10"/>
      <c r="D28" s="9"/>
      <c r="E28" s="11"/>
      <c r="F28" s="12"/>
      <c r="G28" s="12">
        <f>SUM(G7:G27)</f>
        <v>9709985.9000000004</v>
      </c>
      <c r="H28" s="40"/>
      <c r="I28" s="46">
        <f>SUM(I21:I27)</f>
        <v>62070</v>
      </c>
      <c r="J28" s="47"/>
      <c r="K28" s="46">
        <f>SUM(K16:K27)</f>
        <v>4261340</v>
      </c>
      <c r="L28" s="47"/>
      <c r="M28" s="47"/>
      <c r="N28" s="46">
        <f>SUM(N7:N27)</f>
        <v>594225</v>
      </c>
      <c r="O28" s="47"/>
      <c r="P28" s="46">
        <f>SUM(P19:P27)</f>
        <v>240000</v>
      </c>
      <c r="Q28" s="47"/>
      <c r="R28" s="47"/>
      <c r="S28" s="46">
        <f>SUM(S25:S27)</f>
        <v>1037400</v>
      </c>
      <c r="T28" s="47"/>
      <c r="U28" s="46">
        <f>SUM(U7:U27)</f>
        <v>1439775</v>
      </c>
    </row>
    <row r="29" spans="1:21" ht="26.45" customHeight="1" x14ac:dyDescent="0.25"/>
    <row r="30" spans="1:21" x14ac:dyDescent="0.25">
      <c r="A30" s="50" t="s">
        <v>9</v>
      </c>
      <c r="B30" s="50"/>
      <c r="C30" s="50"/>
      <c r="D30" s="50"/>
      <c r="E30" s="50"/>
      <c r="F30" s="50"/>
      <c r="G30" s="50"/>
      <c r="H30" s="50"/>
      <c r="I30" s="39"/>
    </row>
    <row r="31" spans="1:21" s="3" customFormat="1" ht="53.25" customHeight="1" x14ac:dyDescent="0.25">
      <c r="A31" s="51" t="s">
        <v>11</v>
      </c>
      <c r="B31" s="51"/>
      <c r="C31" s="51"/>
      <c r="D31" s="51"/>
      <c r="E31" s="51"/>
      <c r="F31" s="51"/>
      <c r="G31" s="5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3" spans="1:7" x14ac:dyDescent="0.25">
      <c r="A33" s="17" t="s">
        <v>54</v>
      </c>
      <c r="B33" s="17"/>
      <c r="C33" s="17"/>
      <c r="D33" s="18"/>
      <c r="E33" s="18"/>
      <c r="F33" s="19"/>
      <c r="G33" s="20" t="s">
        <v>55</v>
      </c>
    </row>
    <row r="34" spans="1:7" x14ac:dyDescent="0.25">
      <c r="A34" s="17"/>
      <c r="B34" s="17"/>
      <c r="C34" s="17"/>
      <c r="D34" s="18"/>
      <c r="E34" s="18"/>
      <c r="F34" s="19"/>
      <c r="G34" s="20"/>
    </row>
    <row r="35" spans="1:7" x14ac:dyDescent="0.25">
      <c r="A35" s="17" t="s">
        <v>56</v>
      </c>
      <c r="B35" s="17"/>
      <c r="C35" s="17"/>
      <c r="D35" s="18"/>
      <c r="E35" s="18"/>
      <c r="F35" s="19"/>
      <c r="G35" s="20" t="s">
        <v>57</v>
      </c>
    </row>
    <row r="36" spans="1:7" x14ac:dyDescent="0.25">
      <c r="A36" s="17"/>
      <c r="B36" s="17"/>
      <c r="C36" s="17"/>
      <c r="D36" s="18"/>
      <c r="E36" s="18"/>
      <c r="F36" s="19"/>
      <c r="G36" s="20"/>
    </row>
    <row r="37" spans="1:7" x14ac:dyDescent="0.25">
      <c r="A37" s="17" t="s">
        <v>58</v>
      </c>
      <c r="B37" s="17"/>
      <c r="C37" s="17"/>
      <c r="D37" s="18"/>
      <c r="E37" s="18"/>
      <c r="F37" s="19"/>
      <c r="G37" s="20" t="s">
        <v>59</v>
      </c>
    </row>
  </sheetData>
  <mergeCells count="4">
    <mergeCell ref="A4:G4"/>
    <mergeCell ref="A30:H30"/>
    <mergeCell ref="A31:G31"/>
    <mergeCell ref="A6:G6"/>
  </mergeCells>
  <pageMargins left="0.19685039370078741" right="0.19685039370078741" top="0.35433070866141736" bottom="0.35433070866141736" header="0.31496062992125984" footer="0.31496062992125984"/>
  <pageSetup paperSize="9" scale="3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2022-02-22T02:39:23Z</cp:lastPrinted>
  <dcterms:created xsi:type="dcterms:W3CDTF">2019-03-11T10:08:28Z</dcterms:created>
  <dcterms:modified xsi:type="dcterms:W3CDTF">2022-02-24T05:46:51Z</dcterms:modified>
</cp:coreProperties>
</file>