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МИ!$A$5:$O$5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МИ!$A$1:$J$35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J26" i="1" l="1"/>
  <c r="J18" i="1"/>
  <c r="J19" i="1"/>
  <c r="J20" i="1"/>
  <c r="J17" i="1"/>
  <c r="G16" i="1" l="1"/>
  <c r="E8" i="1" l="1"/>
  <c r="E7" i="1"/>
  <c r="G17" i="1" l="1"/>
  <c r="G18" i="1"/>
  <c r="G8" i="1" l="1"/>
  <c r="G9" i="1"/>
  <c r="G10" i="1"/>
  <c r="F7" i="1"/>
  <c r="G7" i="1" s="1"/>
  <c r="F24" i="1" l="1"/>
  <c r="E24" i="1"/>
  <c r="F23" i="1"/>
  <c r="E23" i="1"/>
  <c r="F22" i="1"/>
  <c r="E22" i="1"/>
  <c r="F21" i="1"/>
  <c r="G21" i="1" s="1"/>
  <c r="G13" i="1"/>
  <c r="F12" i="1"/>
  <c r="E12" i="1"/>
  <c r="G23" i="1" l="1"/>
  <c r="G12" i="1"/>
  <c r="G22" i="1"/>
  <c r="G24" i="1"/>
  <c r="E15" i="1"/>
  <c r="G25" i="1" l="1"/>
  <c r="G15" i="1" l="1"/>
  <c r="G14" i="1"/>
  <c r="G26" i="1" s="1"/>
  <c r="G19" i="1"/>
  <c r="G20" i="1"/>
</calcChain>
</file>

<file path=xl/sharedStrings.xml><?xml version="1.0" encoding="utf-8"?>
<sst xmlns="http://schemas.openxmlformats.org/spreadsheetml/2006/main" count="81" uniqueCount="48">
  <si>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</si>
  <si>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</si>
  <si>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</si>
  <si>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</si>
  <si>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</si>
  <si>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</si>
  <si>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</si>
  <si>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</si>
  <si>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</si>
  <si>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</si>
  <si>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</si>
  <si>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</si>
  <si>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</si>
  <si>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 xml:space="preserve">Лезвие хирургическое, съемное, одноразовое №22 </t>
  </si>
  <si>
    <t>Лезвие хирургическое, съемное, одноразовое №23</t>
  </si>
  <si>
    <t>Скальпель, одноразовый, стерильный №18</t>
  </si>
  <si>
    <t>Скальпель, одноразовый, стерильный №15</t>
  </si>
  <si>
    <t>метр</t>
  </si>
  <si>
    <t>штука</t>
  </si>
  <si>
    <t>Шприц  тип Жанэ   50 мл одноразовый с наконечникам для катетерной насадки</t>
  </si>
  <si>
    <t>Дренажная трубка размеры 2,0х2,5 силиконовая №25 метров в упаковке</t>
  </si>
  <si>
    <t>Дренажная трубка размеры 8,0х11 силиконовая №25 метров в упаковке</t>
  </si>
  <si>
    <t>Изогнутые иглы Губера предназначены для инфузии 20G - 0,9мм/рабочая длина 20 мм</t>
  </si>
  <si>
    <t>Изогнутые иглы Губера предназначены для инфузии 20G. Диаметр иглы Губера 0,9 мм 20G, полезная длина 20 мм.</t>
  </si>
  <si>
    <t>Игла спинальная 26G*90 мм с интродьюсером 22G*38 мм</t>
  </si>
  <si>
    <t>Катетер внутривенный Бабочка, размер 21G</t>
  </si>
  <si>
    <t>Трахеостомическая трубка с манжетой низкого давленния, силиконизированная S6,5</t>
  </si>
  <si>
    <t>Трубка эндотрахеальная 6,5 мм, одноразовая, стерильная</t>
  </si>
  <si>
    <t>Трубка эндотрахеальная  7,0 мм, одноразовая, стерильная</t>
  </si>
  <si>
    <t>Трубка эндотрахеальная  8,0 мм, одноразовая, стерильная</t>
  </si>
  <si>
    <t>Бинты изготовлены из отбеленной медицинской марли. Длина и ширина 7м х 14см; не стерильный</t>
  </si>
  <si>
    <t>Бинты изготовлены из отбеленной медицинской марли. Длина и ширина  7м х 14см; стерильный</t>
  </si>
  <si>
    <t>Бинт медицинский марлевый нестерильный, размер 7м х 14см</t>
  </si>
  <si>
    <t>Бинт медицинский марлевый стерильный, размер 7м х 14см</t>
  </si>
  <si>
    <t>Скальпель, одноразовый, стерильный №22</t>
  </si>
  <si>
    <t>Скальпель, одноразовый, стерильный №23</t>
  </si>
  <si>
    <t>Стерильная пленочная повязка для фиксации катетеров с рамкой для наложения с безвредным адгезивом: полиакрилатом, размер 6*7см</t>
  </si>
  <si>
    <t xml:space="preserve">ТОО "Medical Active Group" 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</si>
  <si>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</si>
  <si>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</si>
  <si>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</si>
  <si>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</si>
  <si>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</si>
  <si>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Пан А.Б.</t>
  </si>
  <si>
    <t>не соответствует п.97 Правил № 375</t>
  </si>
  <si>
    <t>ТОО "КФК Медсервис плюс" Цена</t>
  </si>
  <si>
    <t>ТОО "КФК Медсервис плюс" Сумма</t>
  </si>
  <si>
    <t>к протоколу 24 от 02.03.2022г.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</si>
</sst>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7" fillId="0" borderId="0" xfId="1" applyFont="1"/>
    <xf numFmtId="0" fontId="7" fillId="0" borderId="0" xfId="1" applyFont="1" applyFill="1"/>
    <xf numFmtId="0" fontId="6" fillId="0" borderId="0" xfId="0" applyFont="1" applyFill="1"/>
    <xf numFmtId="0" fontId="7" fillId="0" borderId="0" xfId="1" applyFont="1" applyAlignment="1">
      <alignment horizontal="right"/>
    </xf>
    <xf numFmtId="0" fontId="6" fillId="0" borderId="0" xfId="0" applyFont="1" applyFill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/>
    <xf numFmtId="3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3" fontId="9" fillId="0" borderId="2" xfId="22" applyFont="1" applyBorder="1" applyAlignment="1">
      <alignment horizontal="right" vertical="center" wrapText="1"/>
    </xf>
    <xf numFmtId="43" fontId="9" fillId="0" borderId="2" xfId="1" applyNumberFormat="1" applyFont="1" applyBorder="1" applyAlignment="1">
      <alignment horizontal="right" vertical="center" wrapText="1"/>
    </xf>
    <xf numFmtId="0" fontId="6" fillId="0" borderId="0" xfId="1" applyFont="1" applyFill="1"/>
    <xf numFmtId="0" fontId="9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/>
    </xf>
    <xf numFmtId="0" fontId="9" fillId="0" borderId="2" xfId="23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43" fontId="9" fillId="2" borderId="5" xfId="22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vertical="center"/>
    </xf>
    <xf numFmtId="43" fontId="9" fillId="2" borderId="2" xfId="22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2" fontId="9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left" vertical="top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top" wrapText="1"/>
    </xf>
    <xf numFmtId="3" fontId="9" fillId="0" borderId="2" xfId="19" applyNumberFormat="1" applyFont="1" applyFill="1" applyBorder="1" applyAlignment="1">
      <alignment horizontal="center" vertical="center"/>
    </xf>
    <xf numFmtId="43" fontId="9" fillId="0" borderId="2" xfId="19" applyFont="1" applyFill="1" applyBorder="1" applyAlignment="1">
      <alignment horizontal="right" vertical="center" wrapText="1"/>
    </xf>
    <xf numFmtId="0" fontId="7" fillId="0" borderId="2" xfId="1" applyFont="1" applyBorder="1"/>
    <xf numFmtId="0" fontId="7" fillId="0" borderId="2" xfId="1" applyFont="1" applyFill="1" applyBorder="1"/>
    <xf numFmtId="0" fontId="6" fillId="0" borderId="2" xfId="1" applyFont="1" applyFill="1" applyBorder="1"/>
    <xf numFmtId="0" fontId="13" fillId="0" borderId="2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3" fontId="13" fillId="0" borderId="2" xfId="1" applyNumberFormat="1" applyFont="1" applyBorder="1" applyAlignment="1">
      <alignment horizontal="right" vertical="top" wrapText="1"/>
    </xf>
    <xf numFmtId="2" fontId="6" fillId="3" borderId="2" xfId="1" applyNumberFormat="1" applyFont="1" applyFill="1" applyBorder="1"/>
    <xf numFmtId="43" fontId="6" fillId="3" borderId="2" xfId="22" applyFont="1" applyFill="1" applyBorder="1" applyAlignment="1">
      <alignment horizontal="right" wrapText="1"/>
    </xf>
    <xf numFmtId="0" fontId="10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1"/>
    <col min="2" max="2" width="61.140625" style="1" customWidth="1"/>
    <col min="3" max="3" width="61" style="1" customWidth="1"/>
    <col min="4" max="4" width="13.28515625" style="6" customWidth="1"/>
    <col min="5" max="5" width="15.42578125" style="6" customWidth="1"/>
    <col min="6" max="6" width="15.28515625" style="7" customWidth="1"/>
    <col min="7" max="7" width="21.28515625" style="4" customWidth="1"/>
    <col min="8" max="8" width="17.28515625" style="1" customWidth="1"/>
    <col min="9" max="9" width="17.7109375" style="1" customWidth="1"/>
    <col min="10" max="10" width="16.42578125" style="1" customWidth="1"/>
    <col min="11" max="16384" width="8.85546875" style="1"/>
  </cols>
  <sheetData>
    <row r="1" spans="1:10" x14ac:dyDescent="0.25">
      <c r="A1" s="23"/>
      <c r="B1" s="23"/>
      <c r="C1" s="23"/>
      <c r="D1" s="24"/>
      <c r="E1" s="27" t="s">
        <v>0</v>
      </c>
      <c r="F1" s="25"/>
      <c r="G1" s="26"/>
    </row>
    <row r="2" spans="1:10" x14ac:dyDescent="0.25">
      <c r="A2" s="23"/>
      <c r="B2" s="23"/>
      <c r="C2" s="23"/>
      <c r="D2" s="24"/>
      <c r="E2" s="27" t="s">
        <v>47</v>
      </c>
      <c r="F2" s="25"/>
      <c r="G2" s="26"/>
    </row>
    <row r="3" spans="1:10" x14ac:dyDescent="0.25">
      <c r="A3" s="23"/>
      <c r="B3" s="28"/>
      <c r="C3" s="23"/>
      <c r="D3" s="24"/>
      <c r="E3" s="24"/>
      <c r="F3" s="25"/>
      <c r="G3" s="26"/>
    </row>
    <row r="4" spans="1:10" ht="15.75" customHeight="1" x14ac:dyDescent="0.25">
      <c r="A4" s="55" t="s">
        <v>1</v>
      </c>
      <c r="B4" s="55"/>
      <c r="C4" s="55"/>
      <c r="D4" s="55"/>
      <c r="E4" s="55"/>
      <c r="F4" s="55"/>
      <c r="G4" s="55"/>
    </row>
    <row r="5" spans="1:10" ht="46.5" customHeight="1" x14ac:dyDescent="0.25">
      <c r="A5" s="8" t="s">
        <v>2</v>
      </c>
      <c r="B5" s="8" t="s">
        <v>3</v>
      </c>
      <c r="C5" s="8" t="s">
        <v>10</v>
      </c>
      <c r="D5" s="8" t="s">
        <v>4</v>
      </c>
      <c r="E5" s="8" t="s">
        <v>5</v>
      </c>
      <c r="F5" s="8" t="s">
        <v>6</v>
      </c>
      <c r="G5" s="8" t="s">
        <v>7</v>
      </c>
      <c r="H5" s="50" t="s">
        <v>37</v>
      </c>
      <c r="I5" s="50" t="s">
        <v>45</v>
      </c>
      <c r="J5" s="50" t="s">
        <v>46</v>
      </c>
    </row>
    <row r="6" spans="1:10" s="2" customFormat="1" ht="15.75" customHeight="1" x14ac:dyDescent="0.25">
      <c r="A6" s="58" t="s">
        <v>12</v>
      </c>
      <c r="B6" s="59"/>
      <c r="C6" s="59"/>
      <c r="D6" s="59"/>
      <c r="E6" s="59"/>
      <c r="F6" s="59"/>
      <c r="G6" s="60"/>
      <c r="H6" s="48"/>
      <c r="I6" s="48"/>
      <c r="J6" s="48"/>
    </row>
    <row r="7" spans="1:10" s="18" customFormat="1" ht="34.5" customHeight="1" x14ac:dyDescent="0.25">
      <c r="A7" s="14">
        <v>1</v>
      </c>
      <c r="B7" s="39" t="s">
        <v>32</v>
      </c>
      <c r="C7" s="38" t="s">
        <v>30</v>
      </c>
      <c r="D7" s="15" t="s">
        <v>18</v>
      </c>
      <c r="E7" s="15">
        <f>680+40</f>
        <v>720</v>
      </c>
      <c r="F7" s="40">
        <f>59.74*1.07</f>
        <v>63.921800000000005</v>
      </c>
      <c r="G7" s="17">
        <f>E7*F7</f>
        <v>46023.696000000004</v>
      </c>
      <c r="H7" s="49"/>
      <c r="I7" s="49"/>
      <c r="J7" s="49"/>
    </row>
    <row r="8" spans="1:10" s="18" customFormat="1" ht="29.25" customHeight="1" x14ac:dyDescent="0.25">
      <c r="A8" s="9">
        <v>2</v>
      </c>
      <c r="B8" s="39" t="s">
        <v>33</v>
      </c>
      <c r="C8" s="38" t="s">
        <v>31</v>
      </c>
      <c r="D8" s="15" t="s">
        <v>18</v>
      </c>
      <c r="E8" s="15">
        <f>390+100</f>
        <v>490</v>
      </c>
      <c r="F8" s="41">
        <v>59.74</v>
      </c>
      <c r="G8" s="17">
        <f t="shared" ref="G8:G10" si="0">E8*F8</f>
        <v>29272.600000000002</v>
      </c>
      <c r="H8" s="49"/>
      <c r="I8" s="49"/>
      <c r="J8" s="49"/>
    </row>
    <row r="9" spans="1:10" s="18" customFormat="1" ht="27.75" customHeight="1" x14ac:dyDescent="0.25">
      <c r="A9" s="14">
        <v>3</v>
      </c>
      <c r="B9" s="19" t="s">
        <v>20</v>
      </c>
      <c r="C9" s="19" t="s">
        <v>20</v>
      </c>
      <c r="D9" s="15" t="s">
        <v>17</v>
      </c>
      <c r="E9" s="15">
        <v>25</v>
      </c>
      <c r="F9" s="16">
        <v>958.72</v>
      </c>
      <c r="G9" s="17">
        <f t="shared" si="0"/>
        <v>23968</v>
      </c>
      <c r="H9" s="49"/>
      <c r="I9" s="49"/>
      <c r="J9" s="49"/>
    </row>
    <row r="10" spans="1:10" s="18" customFormat="1" ht="27.75" customHeight="1" x14ac:dyDescent="0.25">
      <c r="A10" s="9">
        <v>4</v>
      </c>
      <c r="B10" s="19" t="s">
        <v>21</v>
      </c>
      <c r="C10" s="19" t="s">
        <v>21</v>
      </c>
      <c r="D10" s="15" t="s">
        <v>17</v>
      </c>
      <c r="E10" s="15">
        <v>400</v>
      </c>
      <c r="F10" s="16">
        <v>958.72</v>
      </c>
      <c r="G10" s="17">
        <f t="shared" si="0"/>
        <v>383488</v>
      </c>
      <c r="H10" s="49"/>
      <c r="I10" s="49"/>
      <c r="J10" s="49"/>
    </row>
    <row r="11" spans="1:10" s="18" customFormat="1" ht="27.75" customHeight="1" x14ac:dyDescent="0.25">
      <c r="A11" s="14">
        <v>5</v>
      </c>
      <c r="B11" s="19" t="s">
        <v>22</v>
      </c>
      <c r="C11" s="19" t="s">
        <v>23</v>
      </c>
      <c r="D11" s="15" t="s">
        <v>18</v>
      </c>
      <c r="E11" s="15">
        <v>180</v>
      </c>
      <c r="F11" s="16">
        <v>2396.8000000000002</v>
      </c>
      <c r="G11" s="17">
        <v>431424.00000000006</v>
      </c>
      <c r="H11" s="49"/>
      <c r="I11" s="49"/>
      <c r="J11" s="49"/>
    </row>
    <row r="12" spans="1:10" s="18" customFormat="1" ht="18" customHeight="1" x14ac:dyDescent="0.25">
      <c r="A12" s="9">
        <v>6</v>
      </c>
      <c r="B12" s="29" t="s">
        <v>24</v>
      </c>
      <c r="C12" s="29" t="s">
        <v>24</v>
      </c>
      <c r="D12" s="30" t="s">
        <v>18</v>
      </c>
      <c r="E12" s="30">
        <f>200+20</f>
        <v>220</v>
      </c>
      <c r="F12" s="31">
        <f>600*1.07</f>
        <v>642</v>
      </c>
      <c r="G12" s="32">
        <f>F12*E12</f>
        <v>141240</v>
      </c>
      <c r="H12" s="49"/>
      <c r="I12" s="49"/>
      <c r="J12" s="49"/>
    </row>
    <row r="13" spans="1:10" s="18" customFormat="1" ht="17.25" customHeight="1" x14ac:dyDescent="0.25">
      <c r="A13" s="14">
        <v>7</v>
      </c>
      <c r="B13" s="29" t="s">
        <v>25</v>
      </c>
      <c r="C13" s="29" t="s">
        <v>25</v>
      </c>
      <c r="D13" s="30" t="s">
        <v>18</v>
      </c>
      <c r="E13" s="30">
        <v>700</v>
      </c>
      <c r="F13" s="33">
        <v>17</v>
      </c>
      <c r="G13" s="32">
        <f t="shared" ref="G13" si="1">F13*E13</f>
        <v>11900</v>
      </c>
      <c r="H13" s="49"/>
      <c r="I13" s="49"/>
      <c r="J13" s="49"/>
    </row>
    <row r="14" spans="1:10" s="2" customFormat="1" ht="15.75" customHeight="1" x14ac:dyDescent="0.25">
      <c r="A14" s="9">
        <v>8</v>
      </c>
      <c r="B14" s="20" t="s">
        <v>13</v>
      </c>
      <c r="C14" s="20" t="s">
        <v>13</v>
      </c>
      <c r="D14" s="13" t="s">
        <v>18</v>
      </c>
      <c r="E14" s="15">
        <v>700</v>
      </c>
      <c r="F14" s="16">
        <v>79</v>
      </c>
      <c r="G14" s="17">
        <f t="shared" ref="G14:G25" si="2">E14*F14</f>
        <v>55300</v>
      </c>
      <c r="H14" s="48"/>
      <c r="I14" s="48"/>
      <c r="J14" s="48"/>
    </row>
    <row r="15" spans="1:10" s="2" customFormat="1" ht="15.75" customHeight="1" x14ac:dyDescent="0.25">
      <c r="A15" s="14">
        <v>9</v>
      </c>
      <c r="B15" s="20" t="s">
        <v>14</v>
      </c>
      <c r="C15" s="20" t="s">
        <v>14</v>
      </c>
      <c r="D15" s="34" t="s">
        <v>18</v>
      </c>
      <c r="E15" s="15">
        <f>300+30</f>
        <v>330</v>
      </c>
      <c r="F15" s="16">
        <v>79</v>
      </c>
      <c r="G15" s="17">
        <f t="shared" si="2"/>
        <v>26070</v>
      </c>
      <c r="H15" s="48"/>
      <c r="I15" s="48"/>
      <c r="J15" s="48"/>
    </row>
    <row r="16" spans="1:10" s="2" customFormat="1" ht="47.25" customHeight="1" x14ac:dyDescent="0.25">
      <c r="A16" s="9">
        <v>10</v>
      </c>
      <c r="B16" s="44" t="s">
        <v>36</v>
      </c>
      <c r="C16" s="44" t="s">
        <v>36</v>
      </c>
      <c r="D16" s="34" t="s">
        <v>18</v>
      </c>
      <c r="E16" s="45">
        <v>500</v>
      </c>
      <c r="F16" s="46">
        <v>280</v>
      </c>
      <c r="G16" s="17">
        <f t="shared" si="2"/>
        <v>140000</v>
      </c>
      <c r="H16" s="51" t="s">
        <v>44</v>
      </c>
      <c r="I16" s="48"/>
      <c r="J16" s="48"/>
    </row>
    <row r="17" spans="1:15" s="18" customFormat="1" ht="15.75" customHeight="1" x14ac:dyDescent="0.25">
      <c r="A17" s="14">
        <v>11</v>
      </c>
      <c r="B17" s="42" t="s">
        <v>34</v>
      </c>
      <c r="C17" s="42" t="s">
        <v>34</v>
      </c>
      <c r="D17" s="43" t="s">
        <v>18</v>
      </c>
      <c r="E17" s="15">
        <v>4870</v>
      </c>
      <c r="F17" s="16">
        <v>90</v>
      </c>
      <c r="G17" s="17">
        <f t="shared" ref="G17:G18" si="3">E17*F17</f>
        <v>438300</v>
      </c>
      <c r="H17" s="49"/>
      <c r="I17" s="53">
        <v>88.5</v>
      </c>
      <c r="J17" s="54">
        <f>E17*I17</f>
        <v>430995</v>
      </c>
    </row>
    <row r="18" spans="1:15" s="18" customFormat="1" ht="15.75" customHeight="1" x14ac:dyDescent="0.25">
      <c r="A18" s="9">
        <v>12</v>
      </c>
      <c r="B18" s="42" t="s">
        <v>35</v>
      </c>
      <c r="C18" s="42" t="s">
        <v>35</v>
      </c>
      <c r="D18" s="43" t="s">
        <v>18</v>
      </c>
      <c r="E18" s="15">
        <v>1510</v>
      </c>
      <c r="F18" s="16">
        <v>90</v>
      </c>
      <c r="G18" s="17">
        <f t="shared" si="3"/>
        <v>135900</v>
      </c>
      <c r="H18" s="49"/>
      <c r="I18" s="53">
        <v>88.5</v>
      </c>
      <c r="J18" s="54">
        <f t="shared" ref="J18:J20" si="4">E18*I18</f>
        <v>133635</v>
      </c>
    </row>
    <row r="19" spans="1:15" s="2" customFormat="1" ht="15.75" customHeight="1" x14ac:dyDescent="0.25">
      <c r="A19" s="14">
        <v>13</v>
      </c>
      <c r="B19" s="21" t="s">
        <v>15</v>
      </c>
      <c r="C19" s="21" t="s">
        <v>15</v>
      </c>
      <c r="D19" s="34" t="s">
        <v>18</v>
      </c>
      <c r="E19" s="15">
        <v>600</v>
      </c>
      <c r="F19" s="16">
        <v>90</v>
      </c>
      <c r="G19" s="17">
        <f t="shared" si="2"/>
        <v>54000</v>
      </c>
      <c r="H19" s="48"/>
      <c r="I19" s="53">
        <v>88.5</v>
      </c>
      <c r="J19" s="54">
        <f t="shared" si="4"/>
        <v>53100</v>
      </c>
    </row>
    <row r="20" spans="1:15" s="2" customFormat="1" ht="15.75" customHeight="1" x14ac:dyDescent="0.25">
      <c r="A20" s="9">
        <v>14</v>
      </c>
      <c r="B20" s="21" t="s">
        <v>16</v>
      </c>
      <c r="C20" s="21" t="s">
        <v>16</v>
      </c>
      <c r="D20" s="34" t="s">
        <v>18</v>
      </c>
      <c r="E20" s="15">
        <v>220</v>
      </c>
      <c r="F20" s="16">
        <v>90</v>
      </c>
      <c r="G20" s="17">
        <f t="shared" si="2"/>
        <v>19800</v>
      </c>
      <c r="H20" s="48"/>
      <c r="I20" s="53">
        <v>88.5</v>
      </c>
      <c r="J20" s="54">
        <f t="shared" si="4"/>
        <v>19470</v>
      </c>
    </row>
    <row r="21" spans="1:15" s="2" customFormat="1" ht="31.5" customHeight="1" x14ac:dyDescent="0.25">
      <c r="A21" s="14">
        <v>15</v>
      </c>
      <c r="B21" s="29" t="s">
        <v>26</v>
      </c>
      <c r="C21" s="29" t="s">
        <v>26</v>
      </c>
      <c r="D21" s="30" t="s">
        <v>18</v>
      </c>
      <c r="E21" s="30">
        <v>10</v>
      </c>
      <c r="F21" s="33">
        <f>1700*1.07</f>
        <v>1819</v>
      </c>
      <c r="G21" s="32">
        <f t="shared" ref="G21:G24" si="5">F21*E21</f>
        <v>18190</v>
      </c>
      <c r="H21" s="48"/>
      <c r="I21" s="48"/>
      <c r="J21" s="48"/>
    </row>
    <row r="22" spans="1:15" s="2" customFormat="1" ht="18" customHeight="1" x14ac:dyDescent="0.25">
      <c r="A22" s="9">
        <v>16</v>
      </c>
      <c r="B22" s="29" t="s">
        <v>27</v>
      </c>
      <c r="C22" s="29" t="s">
        <v>27</v>
      </c>
      <c r="D22" s="30" t="s">
        <v>18</v>
      </c>
      <c r="E22" s="30">
        <f>140+10</f>
        <v>150</v>
      </c>
      <c r="F22" s="33">
        <f>256*1.07</f>
        <v>273.92</v>
      </c>
      <c r="G22" s="32">
        <f t="shared" si="5"/>
        <v>41088</v>
      </c>
      <c r="H22" s="48"/>
      <c r="I22" s="48"/>
      <c r="J22" s="48"/>
    </row>
    <row r="23" spans="1:15" s="2" customFormat="1" ht="15.75" customHeight="1" x14ac:dyDescent="0.25">
      <c r="A23" s="14">
        <v>17</v>
      </c>
      <c r="B23" s="29" t="s">
        <v>28</v>
      </c>
      <c r="C23" s="29" t="s">
        <v>28</v>
      </c>
      <c r="D23" s="30" t="s">
        <v>18</v>
      </c>
      <c r="E23" s="30">
        <f>500+20</f>
        <v>520</v>
      </c>
      <c r="F23" s="33">
        <f t="shared" ref="F23:F24" si="6">256*1.07</f>
        <v>273.92</v>
      </c>
      <c r="G23" s="32">
        <f t="shared" si="5"/>
        <v>142438.39999999999</v>
      </c>
      <c r="H23" s="48"/>
      <c r="I23" s="48"/>
      <c r="J23" s="48"/>
    </row>
    <row r="24" spans="1:15" s="2" customFormat="1" ht="15.75" customHeight="1" x14ac:dyDescent="0.25">
      <c r="A24" s="9">
        <v>18</v>
      </c>
      <c r="B24" s="35" t="s">
        <v>29</v>
      </c>
      <c r="C24" s="35" t="s">
        <v>29</v>
      </c>
      <c r="D24" s="36" t="s">
        <v>18</v>
      </c>
      <c r="E24" s="37">
        <f>260+20</f>
        <v>280</v>
      </c>
      <c r="F24" s="33">
        <f t="shared" si="6"/>
        <v>273.92</v>
      </c>
      <c r="G24" s="32">
        <f t="shared" si="5"/>
        <v>76697.600000000006</v>
      </c>
      <c r="H24" s="48"/>
      <c r="I24" s="48"/>
      <c r="J24" s="48"/>
    </row>
    <row r="25" spans="1:15" s="2" customFormat="1" ht="32.25" customHeight="1" x14ac:dyDescent="0.25">
      <c r="A25" s="14">
        <v>19</v>
      </c>
      <c r="B25" s="22" t="s">
        <v>19</v>
      </c>
      <c r="C25" s="22" t="s">
        <v>19</v>
      </c>
      <c r="D25" s="34" t="s">
        <v>18</v>
      </c>
      <c r="E25" s="15">
        <v>50</v>
      </c>
      <c r="F25" s="16">
        <v>360</v>
      </c>
      <c r="G25" s="17">
        <f t="shared" si="2"/>
        <v>18000</v>
      </c>
      <c r="H25" s="48"/>
      <c r="I25" s="48"/>
      <c r="J25" s="48"/>
    </row>
    <row r="26" spans="1:15" ht="21.6" customHeight="1" x14ac:dyDescent="0.25">
      <c r="A26" s="10"/>
      <c r="B26" s="10" t="s">
        <v>8</v>
      </c>
      <c r="C26" s="10"/>
      <c r="D26" s="9"/>
      <c r="E26" s="11"/>
      <c r="F26" s="12"/>
      <c r="G26" s="12">
        <f>SUM(G7:G25)</f>
        <v>2233100.2960000001</v>
      </c>
      <c r="H26" s="47"/>
      <c r="I26" s="47"/>
      <c r="J26" s="52">
        <f>SUM(J17:J25)</f>
        <v>637200</v>
      </c>
    </row>
    <row r="27" spans="1:15" ht="26.45" customHeight="1" x14ac:dyDescent="0.25"/>
    <row r="28" spans="1:15" x14ac:dyDescent="0.25">
      <c r="A28" s="56" t="s">
        <v>9</v>
      </c>
      <c r="B28" s="56"/>
      <c r="C28" s="56"/>
      <c r="D28" s="56"/>
      <c r="E28" s="56"/>
      <c r="F28" s="56"/>
      <c r="G28" s="56"/>
      <c r="H28" s="56"/>
    </row>
    <row r="29" spans="1:15" s="3" customFormat="1" ht="53.25" customHeight="1" x14ac:dyDescent="0.25">
      <c r="A29" s="57" t="s">
        <v>11</v>
      </c>
      <c r="B29" s="57"/>
      <c r="C29" s="57"/>
      <c r="D29" s="57"/>
      <c r="E29" s="57"/>
      <c r="F29" s="57"/>
      <c r="G29" s="57"/>
      <c r="H29" s="5"/>
      <c r="I29" s="5"/>
      <c r="J29" s="5"/>
      <c r="K29" s="5"/>
      <c r="L29" s="5"/>
      <c r="M29" s="5"/>
      <c r="N29" s="5"/>
      <c r="O29" s="5"/>
    </row>
    <row r="31" spans="1:15" x14ac:dyDescent="0.25">
      <c r="A31" s="23" t="s">
        <v>38</v>
      </c>
      <c r="B31" s="23"/>
      <c r="C31" s="23"/>
      <c r="D31" s="24"/>
      <c r="E31" s="24"/>
      <c r="F31" s="25"/>
      <c r="G31" s="26" t="s">
        <v>39</v>
      </c>
    </row>
    <row r="32" spans="1:15" x14ac:dyDescent="0.25">
      <c r="A32" s="23"/>
      <c r="B32" s="23"/>
      <c r="C32" s="23"/>
      <c r="D32" s="24"/>
      <c r="E32" s="24"/>
      <c r="F32" s="25"/>
      <c r="G32" s="26"/>
    </row>
    <row r="33" spans="1:7" x14ac:dyDescent="0.25">
      <c r="A33" s="23" t="s">
        <v>40</v>
      </c>
      <c r="B33" s="23"/>
      <c r="C33" s="23"/>
      <c r="D33" s="24"/>
      <c r="E33" s="24"/>
      <c r="F33" s="25"/>
      <c r="G33" s="26" t="s">
        <v>41</v>
      </c>
    </row>
    <row r="34" spans="1:7" x14ac:dyDescent="0.25">
      <c r="A34" s="23"/>
      <c r="B34" s="23"/>
      <c r="C34" s="23"/>
      <c r="D34" s="24"/>
      <c r="E34" s="24"/>
      <c r="F34" s="25"/>
      <c r="G34" s="26"/>
    </row>
    <row r="35" spans="1:7" x14ac:dyDescent="0.25">
      <c r="A35" s="23" t="s">
        <v>42</v>
      </c>
      <c r="B35" s="23"/>
      <c r="C35" s="23"/>
      <c r="D35" s="24"/>
      <c r="E35" s="24"/>
      <c r="F35" s="25"/>
      <c r="G35" s="26" t="s">
        <v>43</v>
      </c>
    </row>
  </sheetData>
  <mergeCells count="4">
    <mergeCell ref="A4:G4"/>
    <mergeCell ref="A28:H28"/>
    <mergeCell ref="A29:G29"/>
    <mergeCell ref="A6:G6"/>
  </mergeCells>
  <pageMargins left="0.19685039370078741" right="0.19685039370078741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2022-03-01T10:18:09Z</cp:lastPrinted>
  <dcterms:created xsi:type="dcterms:W3CDTF">2019-03-11T10:08:28Z</dcterms:created>
  <dcterms:modified xsi:type="dcterms:W3CDTF">2022-03-02T02:29:54Z</dcterms:modified>
</cp:coreProperties>
</file>