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26 от 09.02.2023\"/>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МИ'!$A$1:$G$49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E23" i="1" l="1"/>
  <c r="G6" i="1"/>
  <c r="E18" i="1"/>
  <c r="E20" i="1"/>
  <c r="G35" i="1" l="1"/>
  <c r="E31" i="1" l="1"/>
  <c r="G31" i="1" s="1"/>
  <c r="G34" i="1" l="1"/>
  <c r="G36" i="1" l="1"/>
  <c r="G37" i="1"/>
  <c r="G38" i="1"/>
  <c r="E33" i="1" l="1"/>
  <c r="G30" i="1"/>
  <c r="G33" i="1" l="1"/>
  <c r="G32" i="1" l="1"/>
  <c r="G21" i="1" l="1"/>
  <c r="G22" i="1"/>
  <c r="G16" i="1" l="1"/>
  <c r="G18" i="1"/>
  <c r="G12" i="1"/>
  <c r="G13" i="1"/>
  <c r="E11" i="1"/>
  <c r="G11" i="1" s="1"/>
  <c r="E10" i="1"/>
  <c r="G10" i="1" s="1"/>
  <c r="G9" i="1"/>
  <c r="E14" i="1" l="1"/>
  <c r="G42" i="1" l="1"/>
  <c r="G43" i="1"/>
  <c r="G44" i="1"/>
  <c r="G41" i="1"/>
  <c r="G40" i="1" s="1"/>
  <c r="G28" i="1" l="1"/>
  <c r="E26" i="1" l="1"/>
  <c r="G29" i="1" l="1"/>
  <c r="G27" i="1"/>
  <c r="G25" i="1"/>
  <c r="G26" i="1"/>
  <c r="G24" i="1"/>
  <c r="G23" i="1"/>
  <c r="G20" i="1" l="1"/>
  <c r="G19" i="1" s="1"/>
  <c r="E17" i="1" l="1"/>
  <c r="G14" i="1"/>
  <c r="G15" i="1"/>
  <c r="G8" i="1"/>
  <c r="E7" i="1"/>
  <c r="G39" i="1" l="1"/>
  <c r="G17" i="1" l="1"/>
  <c r="G45" i="1" s="1"/>
  <c r="G7" i="1"/>
</calcChain>
</file>

<file path=xl/sharedStrings.xml><?xml version="1.0" encoding="utf-8"?>
<sst xmlns="http://schemas.openxmlformats.org/spreadsheetml/2006/main" count="124" uniqueCount="83">
  <si>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</si>
  <si>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</si>
  <si>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</si>
  <si>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</si>
  <si>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</si>
  <si>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</si>
  <si>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</si>
  <si>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</si>
  <si>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</si>
  <si>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</si>
  <si>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</si>
  <si>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</si>
  <si>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Сумма закупа</t>
  </si>
  <si>
    <t>штука</t>
  </si>
  <si>
    <t>Лекарственные средства</t>
  </si>
  <si>
    <t>раствор для инъекций 1мг/мл 1 мл</t>
  </si>
  <si>
    <t>ампула</t>
  </si>
  <si>
    <t>флакон</t>
  </si>
  <si>
    <t>Шприц  тип Жанэ   50 мл одноразовый с наконечникам для катетерной насадки</t>
  </si>
  <si>
    <t>раствор для наружного применения 10 % 20 мл</t>
  </si>
  <si>
    <t>раствор для наружного применения 3% 100 мл</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</si>
  <si>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</si>
  <si>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</si>
  <si>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Зонд ректальный (ПХВ) для одноразового применения размер №30</t>
  </si>
  <si>
    <t>Изогнутые иглы Губера предназначены для инфузии 20G - 0,9мм/рабочая длина 20 мм</t>
  </si>
  <si>
    <t>Канюля внутривенная с катетером и клапаном для инъекций, размер 18G, зеленая</t>
  </si>
  <si>
    <t>Канюля внутривенная с катетером и клапаном для инъекций, размер 20G</t>
  </si>
  <si>
    <t>Катетер внутривенный Бабочка, размер 21G</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</si>
  <si>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24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</si>
  <si>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Катетер Фоллея, трехходовой катетер, латексный с силиконовым покрытием, размер 14</t>
  </si>
  <si>
    <t>Катетер Фолея  из  латекса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латексный с силиконовым покрытием, размер 14</t>
  </si>
  <si>
    <t>Катетер Фоллея, двухходовой катетер, латексный с силиконовым покрытием, размер 24</t>
  </si>
  <si>
    <t>АПТВ-тест (100 определений)</t>
  </si>
  <si>
    <t>Тех-пластин тест (100 определений)</t>
  </si>
  <si>
    <t>РФМК-тест (200 определений)</t>
  </si>
  <si>
    <t>Контрольная плазма для гемостаза</t>
  </si>
  <si>
    <t>упаковка</t>
  </si>
  <si>
    <t>набор</t>
  </si>
  <si>
    <t>Реактивы для исследования  системы гемостаза</t>
  </si>
  <si>
    <t>таблетка 500 мг</t>
  </si>
  <si>
    <t>таблетка</t>
  </si>
  <si>
    <t>раствор, 1 % 20 мл</t>
  </si>
  <si>
    <t>мазь для наружного применения 25 г</t>
  </si>
  <si>
    <t>туба</t>
  </si>
  <si>
    <t>раствор для инъекций 1% 1 мл</t>
  </si>
  <si>
    <t>раствор 70 % 100 мл</t>
  </si>
  <si>
    <t>раствор для инъекций 10мг/мл, 1мл</t>
  </si>
  <si>
    <t>Аммиак, раствор для наружного применения 10 % 20 мл</t>
  </si>
  <si>
    <t>Атропин, раствор для инъекций 1мг/мл 1 мл</t>
  </si>
  <si>
    <t>Ацетилсалициловая кислота, таблетка 500 мг</t>
  </si>
  <si>
    <t>Бриллиантовый зеленый, раствор, 1 % 20 мл</t>
  </si>
  <si>
    <t>Вазелин, мазь для наружного применения 25 г</t>
  </si>
  <si>
    <t>Менадион, раствор для инъекций 1% 1 мл</t>
  </si>
  <si>
    <t>Нифедипин, таблетки, покрытые оболочкой 10 мг</t>
  </si>
  <si>
    <t>Перекись водорода, раствор для наружного применения 3% 100 мл</t>
  </si>
  <si>
    <t>Простое сочетание солей и ветрогонных препаратов, суспензия для внутреннего применения 170 мл</t>
  </si>
  <si>
    <t>Фенилэфрин, раствор для инъекций 10мг/мл, 1мл</t>
  </si>
  <si>
    <t>Электролиты (Натрия хлорид + Калия хлорид + Кальция хлорида дигидрат + Магния хлорида гексагидрат + Натрия ацетата тригидрат + Яблочная кислота), раствор для инфузий, 500 мл</t>
  </si>
  <si>
    <t>Этанол, раствор 70 % 100 мл</t>
  </si>
  <si>
    <t>Вата медицинская не стерильная 100 грамм в упаковке</t>
  </si>
  <si>
    <t>Вата 25 гр сжатый медицинская, гигроскопическая, гигиеническая стерильная</t>
  </si>
  <si>
    <t>Натронная известь</t>
  </si>
  <si>
    <t>Натронная известь  гранулы 2,5-5,0, канистра 4.5 кг</t>
  </si>
  <si>
    <t>канистра</t>
  </si>
  <si>
    <t>Линия для мониторинга газов типа Luer (трубка пробозаборник). Внутренний диаметр 1,2мм, длина 2,45м</t>
  </si>
  <si>
    <t>Трахеостомическая трубка с манжетой низкого давленния, силиконизированная S7,5</t>
  </si>
  <si>
    <t>Трахеостомическая трубка с манжетой низкого давленния, силиконизированная S8,0</t>
  </si>
  <si>
    <t>Уроприемник, дренируемый прозрачный однокомпенентный 10*55</t>
  </si>
  <si>
    <t>Системы для переливания крови, компонентов крови и кровезаменителей, системы для инфузионной и трансфузионной терапии размером 18Gх1 1/2" (1.2х38мм)</t>
  </si>
  <si>
    <t>Мочеприемник с нажимным клапаном стерильный 1000 мл</t>
  </si>
  <si>
    <t>Маска одноразовая с экраном</t>
  </si>
  <si>
    <t>Одноразовые  трехслойные маски на резиночках с водоотталкивающим покрытием. Внутренняя поверхность маски покрыта специальным слоем, предотвращающим запотевание. Присутствует зажим для носа. Маска снабжена защитным экраном для глаз. Ультралегкий защитный экран с антизапотевающим покрытием для эффективной защиты лица, органов дыхания и зрения. Приклеивается на маску, удобен и прост в использовании. </t>
  </si>
  <si>
    <t>Термографическая пленка 5В для принтеров AGFA Drystar, размер 35*43 см (авто).</t>
  </si>
  <si>
    <t xml:space="preserve">Термографическая пленка 5В для принтеров AGFA Drystar, размер 35*43 см (авто).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t>
  </si>
  <si>
    <t>к объявлению 26 от 09.02.2023г.</t>
  </si>
  <si>
    <t>таблетки, покрытые оболочкой 10 мг</t>
  </si>
  <si>
    <t>раствор для инфузий, 500 мл</t>
  </si>
  <si>
    <t>Изогнутые иглы Губера предназначены для инфузии 20G. Диаметр иглы Губера 0,9 мм 20G, полезная длина 20 мм.</t>
  </si>
  <si>
    <t>суспензия для внутреннего применения 170 мл</t>
  </si>
  <si>
    <t>Набор АПТВ-тест предназначен для выполнения базовой методики исследования системы гемостаза - определения активированного парциального (частичного) тромбоп­лас­ти­но­во­го времени (АПТВ или АЧТВ).Состав набора:  Кефалин (лиофильно высушенный фосфолипидный компонент), на 1 мл - 2 фл., Каолин (концентрированная суспензия 40:1 в дистиллированной воде), 1 мл - 1 фл.,  Буфер трис-НСI (концентрированный 20:1 раствор, 1 М),  2 мл  - 1 фл. ,. Кальция хлорид (концентрированный 20:1 раствор, 0,5 М), 2 мл - 1 фл. Набор рассчитан на проведение не менее 100-200 анализов при расходе рабочих растворов реагентов по 0,1-0,05 мл на 1 анализ</t>
  </si>
  <si>
    <t>Техпластин-тест 4*25 тестов. Техпластин-тест предназначен для оценки протромбинового времени свертывания. Тромбопластин (фактор III, тромбокиназа) превращает протромбин плазмы крови в присутствии ионов кальция в активный фермент тромбин, трансформирующий фибри-ноген плазмы крови в нерастворимый фибрин. Измеряется протромбиновое время - время образования фибрина в плазме крови в присутствии ионов кальция и тромбо-пластина (растворимого экстракта из мозга кролика).</t>
  </si>
  <si>
    <t>Набор РФМК-тест предназначен для определения в плазме крови раст­во­римых фибрин-мономерных комплексов (РФМК), являющихся маркерами внутри­сосудис­то­го свертывания крови при тромбозах, тромбоэмболиях, ДВС-синдромах раз­лич­ного генеза. Принцип метода определения РФМК в плазме крови заключается в появлении в плазме, содер-    ж­ащей РФМК, зёрен (паракоагулята) фибрина после добавления к ней раствора фенантролина. Состав набора: 1. Орто-фенантролина гидрохлорид, 70 мг - 2 фл. 2. Контроль-минус (лиофилизированная плазма крови человека, не содер­жа­щая РФМК), на 1 мл - 1 фл. 3. Контроль-плюс (лиофилизированная плазма крови человека, содержащая РФМК), на 1 мл - 1 фл.</t>
  </si>
  <si>
    <t>Реагент является лиофилизированной смесью бедной тромбоцитами плазмы крови,полученной не менее, чем от 20 здоровых людей.РНП-плазма стабилизирована цитратом натрия, обследована на инфицированность вирусами  гепатита В и ВИЧ.РНП-плазму применяют для стандартизации биологических реагентов, использующих в различных тестах при исследовании системы гемостаза и получения контрольных результатов, а также для проведения контроля качества анализов.РНП-плазму применяют в качестве контроля в следующих тестах: протромбиновое время свертывания,Активированное парциональное (частично0 тромбопластиновое времясвертывания (АПТВ/АЧТВ).Фасовка: референтная нормальная пулированная плазма (РНП-плазма)(лиофильно высушенная контрольная плазма крови человека с нормальным диапозоном значения), на 1 мл во флаконе.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</si>
</sst>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9"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67">
    <xf numFmtId="0" fontId="0" fillId="0" borderId="0" xfId="0"/>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8" fillId="0" borderId="3" xfId="5" applyFont="1" applyFill="1" applyBorder="1" applyAlignment="1">
      <alignment horizontal="left" vertical="top" wrapText="1"/>
    </xf>
    <xf numFmtId="0" fontId="7" fillId="0" borderId="2" xfId="0" applyFont="1" applyFill="1" applyBorder="1" applyAlignment="1">
      <alignment horizontal="center" vertical="center" wrapText="1"/>
    </xf>
    <xf numFmtId="0" fontId="8" fillId="0" borderId="3" xfId="5" applyFont="1" applyFill="1" applyBorder="1" applyAlignment="1">
      <alignment horizontal="center" vertical="top" wrapText="1"/>
    </xf>
    <xf numFmtId="0" fontId="7" fillId="0" borderId="0" xfId="1" applyFont="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3"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3" xfId="0" applyFont="1" applyFill="1" applyBorder="1" applyAlignment="1">
      <alignment vertical="top" wrapText="1"/>
    </xf>
    <xf numFmtId="0" fontId="7" fillId="0" borderId="3" xfId="0" applyFont="1" applyFill="1" applyBorder="1" applyAlignment="1">
      <alignment horizontal="center" vertical="center" wrapText="1"/>
    </xf>
    <xf numFmtId="0" fontId="8" fillId="0" borderId="3" xfId="0" applyFont="1" applyFill="1" applyBorder="1" applyAlignment="1">
      <alignment vertical="top"/>
    </xf>
    <xf numFmtId="43" fontId="8" fillId="0" borderId="3" xfId="22" applyNumberFormat="1" applyFont="1" applyFill="1" applyBorder="1" applyAlignment="1">
      <alignment horizontal="right" vertical="top" wrapText="1"/>
    </xf>
    <xf numFmtId="43" fontId="7" fillId="0" borderId="0" xfId="22" applyNumberFormat="1" applyFont="1" applyFill="1" applyBorder="1" applyAlignment="1">
      <alignment horizontal="right" vertical="top" wrapText="1"/>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2" xfId="1" applyFont="1" applyBorder="1" applyAlignment="1">
      <alignment horizontal="left" vertical="center" wrapText="1"/>
    </xf>
    <xf numFmtId="43" fontId="7" fillId="0" borderId="2" xfId="1" applyNumberFormat="1" applyFont="1" applyBorder="1" applyAlignment="1">
      <alignment horizontal="right" vertical="center" wrapText="1"/>
    </xf>
    <xf numFmtId="43" fontId="8" fillId="0" borderId="2" xfId="1" applyNumberFormat="1" applyFont="1" applyBorder="1" applyAlignment="1">
      <alignment horizontal="right" vertical="center" wrapText="1"/>
    </xf>
    <xf numFmtId="0" fontId="7" fillId="0" borderId="3" xfId="1" applyFont="1" applyBorder="1" applyAlignment="1">
      <alignment horizontal="left" vertical="top" wrapText="1"/>
    </xf>
    <xf numFmtId="0" fontId="7" fillId="0" borderId="3" xfId="1" applyFont="1" applyBorder="1" applyAlignment="1">
      <alignment horizontal="center" vertical="center" wrapText="1"/>
    </xf>
    <xf numFmtId="43" fontId="7" fillId="0" borderId="2" xfId="22" applyFont="1" applyBorder="1" applyAlignment="1">
      <alignment horizontal="right" vertical="center" wrapText="1"/>
    </xf>
    <xf numFmtId="0" fontId="7" fillId="0" borderId="3" xfId="1" applyFont="1" applyBorder="1" applyAlignment="1">
      <alignment horizontal="left" vertical="center" wrapText="1"/>
    </xf>
    <xf numFmtId="3" fontId="7" fillId="0" borderId="3" xfId="19" applyNumberFormat="1" applyFont="1" applyFill="1" applyBorder="1" applyAlignment="1">
      <alignment horizontal="center" vertical="center"/>
    </xf>
    <xf numFmtId="43" fontId="7" fillId="0" borderId="3" xfId="19" applyNumberFormat="1" applyFont="1" applyFill="1" applyBorder="1" applyAlignment="1">
      <alignment horizontal="right" vertical="center" wrapText="1"/>
    </xf>
    <xf numFmtId="43" fontId="8" fillId="0" borderId="2" xfId="1" applyNumberFormat="1" applyFont="1" applyBorder="1" applyAlignment="1">
      <alignment horizontal="right" vertical="top" wrapText="1"/>
    </xf>
    <xf numFmtId="0" fontId="7" fillId="0" borderId="3"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43" fontId="7" fillId="0" borderId="2" xfId="19" applyNumberFormat="1" applyFont="1" applyFill="1" applyBorder="1" applyAlignment="1">
      <alignment horizontal="right" vertical="center" wrapText="1"/>
    </xf>
    <xf numFmtId="0" fontId="7" fillId="0" borderId="3" xfId="0" applyFont="1" applyFill="1" applyBorder="1" applyAlignment="1">
      <alignment vertical="center" wrapText="1"/>
    </xf>
    <xf numFmtId="0" fontId="8" fillId="0" borderId="2" xfId="1" applyFont="1" applyBorder="1" applyAlignment="1">
      <alignment horizontal="center" vertical="center" wrapText="1"/>
    </xf>
    <xf numFmtId="43" fontId="8" fillId="0" borderId="2" xfId="22" applyFont="1" applyBorder="1" applyAlignment="1">
      <alignment horizontal="right" vertical="center" wrapText="1"/>
    </xf>
    <xf numFmtId="0" fontId="7" fillId="0" borderId="2" xfId="1" applyFont="1" applyBorder="1" applyAlignment="1">
      <alignment horizontal="left" vertical="center"/>
    </xf>
    <xf numFmtId="0" fontId="7" fillId="0" borderId="2" xfId="1" applyFont="1" applyBorder="1" applyAlignment="1">
      <alignment horizontal="left" vertical="top" wrapText="1"/>
    </xf>
    <xf numFmtId="0" fontId="7" fillId="0" borderId="4" xfId="1" applyFont="1" applyBorder="1" applyAlignment="1">
      <alignment horizontal="left" vertical="center"/>
    </xf>
    <xf numFmtId="43" fontId="7" fillId="0" borderId="0" xfId="22" applyNumberFormat="1" applyFont="1" applyFill="1" applyAlignment="1">
      <alignment horizontal="right" vertical="top"/>
    </xf>
    <xf numFmtId="43" fontId="8" fillId="0" borderId="2" xfId="22" applyNumberFormat="1" applyFont="1" applyFill="1" applyBorder="1" applyAlignment="1">
      <alignment horizontal="center" vertical="center" wrapText="1"/>
    </xf>
    <xf numFmtId="2" fontId="7" fillId="0" borderId="2" xfId="1" applyNumberFormat="1" applyFont="1" applyFill="1" applyBorder="1" applyAlignment="1">
      <alignment horizontal="right" vertical="center" wrapText="1"/>
    </xf>
    <xf numFmtId="43" fontId="7" fillId="0" borderId="2" xfId="22" applyFont="1" applyFill="1" applyBorder="1" applyAlignment="1">
      <alignment horizontal="right" vertical="center" wrapText="1"/>
    </xf>
    <xf numFmtId="43" fontId="7" fillId="0" borderId="3" xfId="22" applyFont="1" applyFill="1" applyBorder="1" applyAlignment="1">
      <alignment horizontal="right" vertical="center" wrapText="1"/>
    </xf>
    <xf numFmtId="0" fontId="8" fillId="0" borderId="2" xfId="1" applyFont="1" applyBorder="1" applyAlignment="1">
      <alignment horizontal="center" vertical="center" wrapText="1"/>
    </xf>
    <xf numFmtId="3" fontId="7" fillId="0" borderId="2" xfId="1" applyNumberFormat="1" applyFont="1" applyBorder="1" applyAlignment="1">
      <alignment horizontal="center" vertical="center"/>
    </xf>
    <xf numFmtId="3" fontId="7" fillId="0" borderId="3" xfId="1" applyNumberFormat="1" applyFont="1" applyBorder="1" applyAlignment="1">
      <alignment horizontal="center" vertical="center" wrapText="1"/>
    </xf>
    <xf numFmtId="43" fontId="7" fillId="0" borderId="2" xfId="19" applyFont="1" applyFill="1" applyBorder="1" applyAlignment="1">
      <alignment horizontal="right" vertical="center" wrapText="1"/>
    </xf>
    <xf numFmtId="0" fontId="7" fillId="2" borderId="3" xfId="0" applyFont="1" applyFill="1" applyBorder="1" applyAlignment="1">
      <alignment horizontal="left" vertical="center" wrapText="1"/>
    </xf>
    <xf numFmtId="0" fontId="8" fillId="0" borderId="2" xfId="1" applyFont="1" applyBorder="1" applyAlignment="1">
      <alignment horizontal="center" vertical="center" wrapText="1"/>
    </xf>
    <xf numFmtId="43" fontId="7" fillId="0" borderId="3" xfId="19" applyFont="1" applyFill="1" applyBorder="1" applyAlignment="1">
      <alignment horizontal="right" vertical="center" wrapText="1"/>
    </xf>
    <xf numFmtId="43" fontId="7" fillId="0" borderId="2" xfId="22" applyNumberFormat="1" applyFont="1" applyFill="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2" xfId="1" applyFont="1" applyBorder="1" applyAlignment="1">
      <alignment horizontal="center" vertical="center" wrapText="1"/>
    </xf>
    <xf numFmtId="0" fontId="8" fillId="0" borderId="2" xfId="1" applyFont="1" applyBorder="1" applyAlignment="1">
      <alignment horizontal="center" vertical="top"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tabSelected="1" view="pageBreakPreview" zoomScale="115" zoomScaleSheetLayoutView="115" workbookViewId="0">
      <selection activeCell="F33" sqref="F33"/>
    </sheetView>
  </sheetViews>
  <sheetFormatPr defaultColWidth="8.85546875" defaultRowHeight="12" x14ac:dyDescent="0.25"/>
  <cols>
    <col min="1" max="1" width="6.42578125" style="8" customWidth="1"/>
    <col min="2" max="2" width="51" style="8" customWidth="1"/>
    <col min="3" max="3" width="52" style="8" customWidth="1"/>
    <col min="4" max="4" width="13.28515625" style="8" customWidth="1"/>
    <col min="5" max="5" width="15.42578125" style="13" customWidth="1"/>
    <col min="6" max="6" width="13.28515625" style="46" customWidth="1"/>
    <col min="7" max="7" width="17.85546875" style="8" customWidth="1"/>
    <col min="8" max="16384" width="8.85546875" style="8"/>
  </cols>
  <sheetData>
    <row r="1" spans="1:7" x14ac:dyDescent="0.25">
      <c r="E1" s="17" t="s">
        <v>0</v>
      </c>
    </row>
    <row r="2" spans="1:7" x14ac:dyDescent="0.25">
      <c r="E2" s="17" t="s">
        <v>74</v>
      </c>
    </row>
    <row r="4" spans="1:7" ht="15.75" customHeight="1" x14ac:dyDescent="0.25">
      <c r="A4" s="61" t="s">
        <v>1</v>
      </c>
      <c r="B4" s="61"/>
      <c r="C4" s="61"/>
      <c r="D4" s="61"/>
      <c r="E4" s="61"/>
      <c r="F4" s="61"/>
      <c r="G4" s="61"/>
    </row>
    <row r="5" spans="1:7" ht="40.5" customHeight="1" x14ac:dyDescent="0.25">
      <c r="A5" s="41" t="s">
        <v>2</v>
      </c>
      <c r="B5" s="41" t="s">
        <v>3</v>
      </c>
      <c r="C5" s="41" t="s">
        <v>9</v>
      </c>
      <c r="D5" s="41" t="s">
        <v>4</v>
      </c>
      <c r="E5" s="14" t="s">
        <v>5</v>
      </c>
      <c r="F5" s="47" t="s">
        <v>6</v>
      </c>
      <c r="G5" s="41" t="s">
        <v>7</v>
      </c>
    </row>
    <row r="6" spans="1:7" ht="15" customHeight="1" x14ac:dyDescent="0.25">
      <c r="A6" s="62" t="s">
        <v>14</v>
      </c>
      <c r="B6" s="62"/>
      <c r="C6" s="62"/>
      <c r="D6" s="62"/>
      <c r="E6" s="62"/>
      <c r="F6" s="62"/>
      <c r="G6" s="27">
        <f>SUM(G7:G18)</f>
        <v>856672.87</v>
      </c>
    </row>
    <row r="7" spans="1:7" ht="18" customHeight="1" x14ac:dyDescent="0.25">
      <c r="A7" s="41">
        <v>1</v>
      </c>
      <c r="B7" s="25" t="s">
        <v>47</v>
      </c>
      <c r="C7" s="25" t="s">
        <v>19</v>
      </c>
      <c r="D7" s="23" t="s">
        <v>17</v>
      </c>
      <c r="E7" s="24">
        <f>40+5</f>
        <v>45</v>
      </c>
      <c r="F7" s="58">
        <v>40.61</v>
      </c>
      <c r="G7" s="26">
        <f>E7*F7</f>
        <v>1827.45</v>
      </c>
    </row>
    <row r="8" spans="1:7" ht="18" customHeight="1" x14ac:dyDescent="0.25">
      <c r="A8" s="41">
        <v>2</v>
      </c>
      <c r="B8" s="25" t="s">
        <v>48</v>
      </c>
      <c r="C8" s="25" t="s">
        <v>15</v>
      </c>
      <c r="D8" s="23" t="s">
        <v>16</v>
      </c>
      <c r="E8" s="52">
        <v>2550</v>
      </c>
      <c r="F8" s="58">
        <v>14.45</v>
      </c>
      <c r="G8" s="26">
        <f t="shared" ref="G8:G16" si="0">E8*F8</f>
        <v>36847.5</v>
      </c>
    </row>
    <row r="9" spans="1:7" ht="18" customHeight="1" x14ac:dyDescent="0.25">
      <c r="A9" s="56">
        <v>3</v>
      </c>
      <c r="B9" s="25" t="s">
        <v>49</v>
      </c>
      <c r="C9" s="25" t="s">
        <v>39</v>
      </c>
      <c r="D9" s="23" t="s">
        <v>40</v>
      </c>
      <c r="E9" s="24">
        <v>250</v>
      </c>
      <c r="F9" s="58">
        <v>1.97</v>
      </c>
      <c r="G9" s="26">
        <f t="shared" si="0"/>
        <v>492.5</v>
      </c>
    </row>
    <row r="10" spans="1:7" ht="18" customHeight="1" x14ac:dyDescent="0.25">
      <c r="A10" s="56">
        <v>4</v>
      </c>
      <c r="B10" s="25" t="s">
        <v>50</v>
      </c>
      <c r="C10" s="25" t="s">
        <v>41</v>
      </c>
      <c r="D10" s="23" t="s">
        <v>17</v>
      </c>
      <c r="E10" s="24">
        <f>182+14</f>
        <v>196</v>
      </c>
      <c r="F10" s="58">
        <v>42.86</v>
      </c>
      <c r="G10" s="26">
        <f t="shared" si="0"/>
        <v>8400.56</v>
      </c>
    </row>
    <row r="11" spans="1:7" ht="18" customHeight="1" x14ac:dyDescent="0.25">
      <c r="A11" s="56">
        <v>5</v>
      </c>
      <c r="B11" s="25" t="s">
        <v>51</v>
      </c>
      <c r="C11" s="25" t="s">
        <v>42</v>
      </c>
      <c r="D11" s="23" t="s">
        <v>43</v>
      </c>
      <c r="E11" s="24">
        <f>88+24</f>
        <v>112</v>
      </c>
      <c r="F11" s="58">
        <v>51.98</v>
      </c>
      <c r="G11" s="26">
        <f t="shared" si="0"/>
        <v>5821.7599999999993</v>
      </c>
    </row>
    <row r="12" spans="1:7" ht="18" customHeight="1" x14ac:dyDescent="0.25">
      <c r="A12" s="56">
        <v>6</v>
      </c>
      <c r="B12" s="25" t="s">
        <v>52</v>
      </c>
      <c r="C12" s="25" t="s">
        <v>44</v>
      </c>
      <c r="D12" s="23" t="s">
        <v>16</v>
      </c>
      <c r="E12" s="24">
        <v>100</v>
      </c>
      <c r="F12" s="58">
        <v>21.92</v>
      </c>
      <c r="G12" s="26">
        <f t="shared" si="0"/>
        <v>2192</v>
      </c>
    </row>
    <row r="13" spans="1:7" ht="25.5" customHeight="1" x14ac:dyDescent="0.25">
      <c r="A13" s="56">
        <v>7</v>
      </c>
      <c r="B13" s="25" t="s">
        <v>53</v>
      </c>
      <c r="C13" s="25" t="s">
        <v>75</v>
      </c>
      <c r="D13" s="23" t="s">
        <v>40</v>
      </c>
      <c r="E13" s="24">
        <v>60</v>
      </c>
      <c r="F13" s="58">
        <v>4.46</v>
      </c>
      <c r="G13" s="26">
        <f t="shared" si="0"/>
        <v>267.60000000000002</v>
      </c>
    </row>
    <row r="14" spans="1:7" ht="18" customHeight="1" x14ac:dyDescent="0.25">
      <c r="A14" s="56">
        <v>8</v>
      </c>
      <c r="B14" s="44" t="s">
        <v>54</v>
      </c>
      <c r="C14" s="25" t="s">
        <v>20</v>
      </c>
      <c r="D14" s="23" t="s">
        <v>17</v>
      </c>
      <c r="E14" s="24">
        <f>674+250</f>
        <v>924</v>
      </c>
      <c r="F14" s="58">
        <v>120</v>
      </c>
      <c r="G14" s="26">
        <f t="shared" si="0"/>
        <v>110880</v>
      </c>
    </row>
    <row r="15" spans="1:7" ht="23.25" customHeight="1" x14ac:dyDescent="0.25">
      <c r="A15" s="56">
        <v>9</v>
      </c>
      <c r="B15" s="25" t="s">
        <v>55</v>
      </c>
      <c r="C15" s="25" t="s">
        <v>78</v>
      </c>
      <c r="D15" s="23" t="s">
        <v>17</v>
      </c>
      <c r="E15" s="24">
        <v>46</v>
      </c>
      <c r="F15" s="58">
        <v>1542</v>
      </c>
      <c r="G15" s="26">
        <f t="shared" si="0"/>
        <v>70932</v>
      </c>
    </row>
    <row r="16" spans="1:7" ht="18" customHeight="1" x14ac:dyDescent="0.25">
      <c r="A16" s="56">
        <v>10</v>
      </c>
      <c r="B16" s="25" t="s">
        <v>56</v>
      </c>
      <c r="C16" s="25" t="s">
        <v>46</v>
      </c>
      <c r="D16" s="23" t="s">
        <v>16</v>
      </c>
      <c r="E16" s="24">
        <v>10</v>
      </c>
      <c r="F16" s="58">
        <v>38.47</v>
      </c>
      <c r="G16" s="26">
        <f t="shared" si="0"/>
        <v>384.7</v>
      </c>
    </row>
    <row r="17" spans="1:7" ht="35.25" customHeight="1" x14ac:dyDescent="0.25">
      <c r="A17" s="56">
        <v>11</v>
      </c>
      <c r="B17" s="25" t="s">
        <v>57</v>
      </c>
      <c r="C17" s="25" t="s">
        <v>76</v>
      </c>
      <c r="D17" s="23" t="s">
        <v>17</v>
      </c>
      <c r="E17" s="24">
        <f>570+20</f>
        <v>590</v>
      </c>
      <c r="F17" s="58">
        <v>534.98</v>
      </c>
      <c r="G17" s="26">
        <f>E17*F17</f>
        <v>315638.2</v>
      </c>
    </row>
    <row r="18" spans="1:7" ht="14.25" customHeight="1" x14ac:dyDescent="0.25">
      <c r="A18" s="56">
        <v>12</v>
      </c>
      <c r="B18" s="25" t="s">
        <v>58</v>
      </c>
      <c r="C18" s="25" t="s">
        <v>45</v>
      </c>
      <c r="D18" s="23" t="s">
        <v>17</v>
      </c>
      <c r="E18" s="52">
        <f>2740+430</f>
        <v>3170</v>
      </c>
      <c r="F18" s="58">
        <v>95.58</v>
      </c>
      <c r="G18" s="26">
        <f>E18*F18</f>
        <v>302988.59999999998</v>
      </c>
    </row>
    <row r="19" spans="1:7" ht="12.75" customHeight="1" x14ac:dyDescent="0.25">
      <c r="A19" s="63" t="s">
        <v>11</v>
      </c>
      <c r="B19" s="63"/>
      <c r="C19" s="63"/>
      <c r="D19" s="63"/>
      <c r="E19" s="63"/>
      <c r="F19" s="63"/>
      <c r="G19" s="34">
        <f>SUM(G20:G39)</f>
        <v>12940172.9</v>
      </c>
    </row>
    <row r="20" spans="1:7" ht="48.75" customHeight="1" x14ac:dyDescent="0.25">
      <c r="A20" s="41">
        <v>13</v>
      </c>
      <c r="B20" s="36" t="s">
        <v>21</v>
      </c>
      <c r="C20" s="37" t="s">
        <v>22</v>
      </c>
      <c r="D20" s="6" t="s">
        <v>13</v>
      </c>
      <c r="E20" s="38">
        <f>1200+300</f>
        <v>1500</v>
      </c>
      <c r="F20" s="39">
        <v>836</v>
      </c>
      <c r="G20" s="30">
        <f>E20*F20</f>
        <v>1254000</v>
      </c>
    </row>
    <row r="21" spans="1:7" ht="25.5" customHeight="1" x14ac:dyDescent="0.25">
      <c r="A21" s="51">
        <v>14</v>
      </c>
      <c r="B21" s="40" t="s">
        <v>59</v>
      </c>
      <c r="C21" s="40" t="s">
        <v>59</v>
      </c>
      <c r="D21" s="29" t="s">
        <v>36</v>
      </c>
      <c r="E21" s="32">
        <v>1959</v>
      </c>
      <c r="F21" s="39">
        <v>310</v>
      </c>
      <c r="G21" s="30">
        <f t="shared" ref="G21:G22" si="1">E21*F21</f>
        <v>607290</v>
      </c>
    </row>
    <row r="22" spans="1:7" ht="25.5" customHeight="1" x14ac:dyDescent="0.25">
      <c r="A22" s="56">
        <v>15</v>
      </c>
      <c r="B22" s="40" t="s">
        <v>60</v>
      </c>
      <c r="C22" s="40" t="s">
        <v>60</v>
      </c>
      <c r="D22" s="29" t="s">
        <v>36</v>
      </c>
      <c r="E22" s="32">
        <v>21</v>
      </c>
      <c r="F22" s="39">
        <v>95</v>
      </c>
      <c r="G22" s="30">
        <f t="shared" si="1"/>
        <v>1995</v>
      </c>
    </row>
    <row r="23" spans="1:7" ht="17.25" customHeight="1" x14ac:dyDescent="0.25">
      <c r="A23" s="56">
        <v>16</v>
      </c>
      <c r="B23" s="37" t="s">
        <v>23</v>
      </c>
      <c r="C23" s="37" t="s">
        <v>23</v>
      </c>
      <c r="D23" s="6" t="s">
        <v>13</v>
      </c>
      <c r="E23" s="32">
        <f>100+10</f>
        <v>110</v>
      </c>
      <c r="F23" s="39">
        <v>235.4</v>
      </c>
      <c r="G23" s="30">
        <f t="shared" ref="G23:G24" si="2">E23*F23</f>
        <v>25894</v>
      </c>
    </row>
    <row r="24" spans="1:7" ht="26.25" customHeight="1" x14ac:dyDescent="0.25">
      <c r="A24" s="56">
        <v>17</v>
      </c>
      <c r="B24" s="35" t="s">
        <v>24</v>
      </c>
      <c r="C24" s="18" t="s">
        <v>77</v>
      </c>
      <c r="D24" s="6" t="s">
        <v>13</v>
      </c>
      <c r="E24" s="32">
        <v>1800</v>
      </c>
      <c r="F24" s="39">
        <v>3200</v>
      </c>
      <c r="G24" s="30">
        <f t="shared" si="2"/>
        <v>5760000</v>
      </c>
    </row>
    <row r="25" spans="1:7" ht="27" customHeight="1" x14ac:dyDescent="0.25">
      <c r="A25" s="56">
        <v>18</v>
      </c>
      <c r="B25" s="31" t="s">
        <v>25</v>
      </c>
      <c r="C25" s="28" t="s">
        <v>25</v>
      </c>
      <c r="D25" s="23" t="s">
        <v>13</v>
      </c>
      <c r="E25" s="29">
        <v>5500</v>
      </c>
      <c r="F25" s="48">
        <v>65.7</v>
      </c>
      <c r="G25" s="30">
        <f t="shared" ref="G25:G28" si="3">E25*F25</f>
        <v>361350</v>
      </c>
    </row>
    <row r="26" spans="1:7" ht="27" customHeight="1" x14ac:dyDescent="0.25">
      <c r="A26" s="56">
        <v>19</v>
      </c>
      <c r="B26" s="31" t="s">
        <v>26</v>
      </c>
      <c r="C26" s="28" t="s">
        <v>26</v>
      </c>
      <c r="D26" s="23" t="s">
        <v>13</v>
      </c>
      <c r="E26" s="29">
        <f>2650+300</f>
        <v>2950</v>
      </c>
      <c r="F26" s="48">
        <v>65.7</v>
      </c>
      <c r="G26" s="30">
        <f t="shared" si="3"/>
        <v>193815</v>
      </c>
    </row>
    <row r="27" spans="1:7" ht="15.75" customHeight="1" x14ac:dyDescent="0.25">
      <c r="A27" s="56">
        <v>20</v>
      </c>
      <c r="B27" s="31" t="s">
        <v>27</v>
      </c>
      <c r="C27" s="28" t="s">
        <v>27</v>
      </c>
      <c r="D27" s="23" t="s">
        <v>13</v>
      </c>
      <c r="E27" s="29">
        <v>600</v>
      </c>
      <c r="F27" s="48">
        <v>17</v>
      </c>
      <c r="G27" s="30">
        <f t="shared" si="3"/>
        <v>10200</v>
      </c>
    </row>
    <row r="28" spans="1:7" ht="72.75" customHeight="1" x14ac:dyDescent="0.25">
      <c r="A28" s="56">
        <v>21</v>
      </c>
      <c r="B28" s="31" t="s">
        <v>29</v>
      </c>
      <c r="C28" s="28" t="s">
        <v>30</v>
      </c>
      <c r="D28" s="23" t="s">
        <v>13</v>
      </c>
      <c r="E28" s="29">
        <v>150</v>
      </c>
      <c r="F28" s="49">
        <v>266</v>
      </c>
      <c r="G28" s="30">
        <f t="shared" si="3"/>
        <v>39900</v>
      </c>
    </row>
    <row r="29" spans="1:7" ht="129.75" customHeight="1" x14ac:dyDescent="0.25">
      <c r="A29" s="56">
        <v>22</v>
      </c>
      <c r="B29" s="31" t="s">
        <v>31</v>
      </c>
      <c r="C29" s="37" t="s">
        <v>28</v>
      </c>
      <c r="D29" s="23" t="s">
        <v>13</v>
      </c>
      <c r="E29" s="29">
        <v>250</v>
      </c>
      <c r="F29" s="49">
        <v>266</v>
      </c>
      <c r="G29" s="30">
        <f t="shared" ref="G29:G39" si="4">E29*F29</f>
        <v>66500</v>
      </c>
    </row>
    <row r="30" spans="1:7" ht="25.5" customHeight="1" x14ac:dyDescent="0.25">
      <c r="A30" s="56">
        <v>23</v>
      </c>
      <c r="B30" s="37" t="s">
        <v>64</v>
      </c>
      <c r="C30" s="37" t="s">
        <v>64</v>
      </c>
      <c r="D30" s="6" t="s">
        <v>13</v>
      </c>
      <c r="E30" s="38">
        <v>100</v>
      </c>
      <c r="F30" s="54">
        <v>3651.9100000000003</v>
      </c>
      <c r="G30" s="30">
        <f t="shared" si="4"/>
        <v>365191.00000000006</v>
      </c>
    </row>
    <row r="31" spans="1:7" ht="84" x14ac:dyDescent="0.25">
      <c r="A31" s="56">
        <v>24</v>
      </c>
      <c r="B31" s="40" t="s">
        <v>70</v>
      </c>
      <c r="C31" s="18" t="s">
        <v>71</v>
      </c>
      <c r="D31" s="6" t="s">
        <v>13</v>
      </c>
      <c r="E31" s="32">
        <f>320+50</f>
        <v>370</v>
      </c>
      <c r="F31" s="57">
        <v>1900</v>
      </c>
      <c r="G31" s="30">
        <f t="shared" si="4"/>
        <v>703000</v>
      </c>
    </row>
    <row r="32" spans="1:7" ht="24.75" customHeight="1" x14ac:dyDescent="0.25">
      <c r="A32" s="56">
        <v>25</v>
      </c>
      <c r="B32" s="31" t="s">
        <v>69</v>
      </c>
      <c r="C32" s="31" t="s">
        <v>69</v>
      </c>
      <c r="D32" s="29" t="s">
        <v>13</v>
      </c>
      <c r="E32" s="53">
        <v>670</v>
      </c>
      <c r="F32" s="50">
        <v>232</v>
      </c>
      <c r="G32" s="30">
        <f t="shared" si="4"/>
        <v>155440</v>
      </c>
    </row>
    <row r="33" spans="1:7" ht="14.25" customHeight="1" x14ac:dyDescent="0.25">
      <c r="A33" s="56">
        <v>26</v>
      </c>
      <c r="B33" s="31" t="s">
        <v>61</v>
      </c>
      <c r="C33" s="28" t="s">
        <v>62</v>
      </c>
      <c r="D33" s="29" t="s">
        <v>63</v>
      </c>
      <c r="E33" s="53">
        <f>100+5</f>
        <v>105</v>
      </c>
      <c r="F33" s="50">
        <v>22500</v>
      </c>
      <c r="G33" s="30">
        <f t="shared" si="4"/>
        <v>2362500</v>
      </c>
    </row>
    <row r="34" spans="1:7" ht="36" x14ac:dyDescent="0.25">
      <c r="A34" s="56">
        <v>27</v>
      </c>
      <c r="B34" s="31" t="s">
        <v>68</v>
      </c>
      <c r="C34" s="28" t="s">
        <v>68</v>
      </c>
      <c r="D34" s="29" t="s">
        <v>13</v>
      </c>
      <c r="E34" s="53">
        <v>90</v>
      </c>
      <c r="F34" s="50">
        <v>118.19</v>
      </c>
      <c r="G34" s="30">
        <f t="shared" si="4"/>
        <v>10637.1</v>
      </c>
    </row>
    <row r="35" spans="1:7" ht="72" x14ac:dyDescent="0.25">
      <c r="A35" s="56">
        <v>28</v>
      </c>
      <c r="B35" s="31" t="s">
        <v>72</v>
      </c>
      <c r="C35" s="28" t="s">
        <v>73</v>
      </c>
      <c r="D35" s="29" t="s">
        <v>36</v>
      </c>
      <c r="E35" s="53">
        <v>10</v>
      </c>
      <c r="F35" s="50">
        <v>58700</v>
      </c>
      <c r="G35" s="30">
        <f t="shared" si="4"/>
        <v>587000</v>
      </c>
    </row>
    <row r="36" spans="1:7" ht="23.25" customHeight="1" x14ac:dyDescent="0.25">
      <c r="A36" s="56">
        <v>29</v>
      </c>
      <c r="B36" s="55" t="s">
        <v>65</v>
      </c>
      <c r="C36" s="55" t="s">
        <v>65</v>
      </c>
      <c r="D36" s="19" t="s">
        <v>13</v>
      </c>
      <c r="E36" s="32">
        <v>17</v>
      </c>
      <c r="F36" s="33">
        <v>2100</v>
      </c>
      <c r="G36" s="30">
        <f t="shared" si="4"/>
        <v>35700</v>
      </c>
    </row>
    <row r="37" spans="1:7" ht="23.25" customHeight="1" x14ac:dyDescent="0.25">
      <c r="A37" s="56">
        <v>30</v>
      </c>
      <c r="B37" s="55" t="s">
        <v>66</v>
      </c>
      <c r="C37" s="55" t="s">
        <v>66</v>
      </c>
      <c r="D37" s="19" t="s">
        <v>13</v>
      </c>
      <c r="E37" s="32">
        <v>17</v>
      </c>
      <c r="F37" s="33">
        <v>2100</v>
      </c>
      <c r="G37" s="30">
        <f t="shared" si="4"/>
        <v>35700</v>
      </c>
    </row>
    <row r="38" spans="1:7" ht="23.25" customHeight="1" x14ac:dyDescent="0.25">
      <c r="A38" s="56">
        <v>31</v>
      </c>
      <c r="B38" s="55" t="s">
        <v>67</v>
      </c>
      <c r="C38" s="55" t="s">
        <v>67</v>
      </c>
      <c r="D38" s="19" t="s">
        <v>13</v>
      </c>
      <c r="E38" s="32">
        <v>30</v>
      </c>
      <c r="F38" s="33">
        <v>1335.3600000000001</v>
      </c>
      <c r="G38" s="30">
        <f t="shared" si="4"/>
        <v>40060.800000000003</v>
      </c>
    </row>
    <row r="39" spans="1:7" ht="24" customHeight="1" x14ac:dyDescent="0.25">
      <c r="A39" s="56">
        <v>32</v>
      </c>
      <c r="B39" s="25" t="s">
        <v>18</v>
      </c>
      <c r="C39" s="44" t="s">
        <v>18</v>
      </c>
      <c r="D39" s="23" t="s">
        <v>13</v>
      </c>
      <c r="E39" s="23">
        <v>900</v>
      </c>
      <c r="F39" s="49">
        <v>360</v>
      </c>
      <c r="G39" s="30">
        <f t="shared" si="4"/>
        <v>324000</v>
      </c>
    </row>
    <row r="40" spans="1:7" ht="15" customHeight="1" x14ac:dyDescent="0.25">
      <c r="A40" s="64" t="s">
        <v>38</v>
      </c>
      <c r="B40" s="65"/>
      <c r="C40" s="65"/>
      <c r="D40" s="65"/>
      <c r="E40" s="65"/>
      <c r="F40" s="66"/>
      <c r="G40" s="42">
        <f>SUM(G41:G44)</f>
        <v>2527400</v>
      </c>
    </row>
    <row r="41" spans="1:7" ht="129" customHeight="1" x14ac:dyDescent="0.25">
      <c r="A41" s="41">
        <v>33</v>
      </c>
      <c r="B41" s="43" t="s">
        <v>32</v>
      </c>
      <c r="C41" s="44" t="s">
        <v>79</v>
      </c>
      <c r="D41" s="29" t="s">
        <v>36</v>
      </c>
      <c r="E41" s="29">
        <v>35</v>
      </c>
      <c r="F41" s="50">
        <v>14800</v>
      </c>
      <c r="G41" s="30">
        <f>E41*F41</f>
        <v>518000</v>
      </c>
    </row>
    <row r="42" spans="1:7" ht="93.75" customHeight="1" x14ac:dyDescent="0.25">
      <c r="A42" s="41">
        <v>34</v>
      </c>
      <c r="B42" s="45" t="s">
        <v>33</v>
      </c>
      <c r="C42" s="44" t="s">
        <v>80</v>
      </c>
      <c r="D42" s="29" t="s">
        <v>36</v>
      </c>
      <c r="E42" s="29">
        <v>45</v>
      </c>
      <c r="F42" s="50">
        <v>26600</v>
      </c>
      <c r="G42" s="30">
        <f t="shared" ref="G42:G44" si="5">E42*F42</f>
        <v>1197000</v>
      </c>
    </row>
    <row r="43" spans="1:7" ht="141.75" customHeight="1" x14ac:dyDescent="0.25">
      <c r="A43" s="51">
        <v>35</v>
      </c>
      <c r="B43" s="45" t="s">
        <v>34</v>
      </c>
      <c r="C43" s="44" t="s">
        <v>81</v>
      </c>
      <c r="D43" s="29" t="s">
        <v>36</v>
      </c>
      <c r="E43" s="29">
        <v>40</v>
      </c>
      <c r="F43" s="50">
        <v>19700</v>
      </c>
      <c r="G43" s="30">
        <f t="shared" si="5"/>
        <v>788000</v>
      </c>
    </row>
    <row r="44" spans="1:7" ht="166.5" customHeight="1" x14ac:dyDescent="0.25">
      <c r="A44" s="51">
        <v>36</v>
      </c>
      <c r="B44" s="45" t="s">
        <v>35</v>
      </c>
      <c r="C44" s="44" t="s">
        <v>82</v>
      </c>
      <c r="D44" s="29" t="s">
        <v>37</v>
      </c>
      <c r="E44" s="29">
        <v>2</v>
      </c>
      <c r="F44" s="50">
        <v>12200</v>
      </c>
      <c r="G44" s="30">
        <f t="shared" si="5"/>
        <v>24400</v>
      </c>
    </row>
    <row r="45" spans="1:7" s="10" customFormat="1" ht="13.5" customHeight="1" x14ac:dyDescent="0.25">
      <c r="A45" s="9"/>
      <c r="B45" s="20" t="s">
        <v>12</v>
      </c>
      <c r="C45" s="5"/>
      <c r="D45" s="7"/>
      <c r="E45" s="15"/>
      <c r="F45" s="21"/>
      <c r="G45" s="1">
        <f>G6+G19+G40</f>
        <v>16324245.77</v>
      </c>
    </row>
    <row r="46" spans="1:7" ht="13.5" customHeight="1" x14ac:dyDescent="0.25">
      <c r="A46" s="11"/>
      <c r="B46" s="2"/>
      <c r="C46" s="2"/>
      <c r="D46" s="3"/>
      <c r="E46" s="16"/>
      <c r="F46" s="22"/>
      <c r="G46" s="4"/>
    </row>
    <row r="47" spans="1:7" x14ac:dyDescent="0.25">
      <c r="A47" s="60" t="s">
        <v>8</v>
      </c>
      <c r="B47" s="60"/>
      <c r="C47" s="60"/>
      <c r="D47" s="60"/>
      <c r="E47" s="60"/>
      <c r="F47" s="60"/>
      <c r="G47" s="60"/>
    </row>
    <row r="48" spans="1:7" s="12" customFormat="1" ht="36.75" customHeight="1" x14ac:dyDescent="0.25">
      <c r="A48" s="59" t="s">
        <v>10</v>
      </c>
      <c r="B48" s="59"/>
      <c r="C48" s="59"/>
      <c r="D48" s="59"/>
      <c r="E48" s="59"/>
      <c r="F48" s="59"/>
      <c r="G48" s="59"/>
    </row>
  </sheetData>
  <mergeCells count="6">
    <mergeCell ref="A48:G48"/>
    <mergeCell ref="A47:G47"/>
    <mergeCell ref="A4:G4"/>
    <mergeCell ref="A6:F6"/>
    <mergeCell ref="A19:F19"/>
    <mergeCell ref="A40:F40"/>
  </mergeCells>
  <pageMargins left="0.19685039370078741" right="0.19685039370078741" top="0.15748031496062992" bottom="0.15748031496062992"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2023-02-09T05:01:04Z</cp:lastPrinted>
  <dcterms:created xsi:type="dcterms:W3CDTF">2019-03-11T10:08:28Z</dcterms:created>
  <dcterms:modified xsi:type="dcterms:W3CDTF">2023-02-09T05:13:42Z</dcterms:modified>
</cp:coreProperties>
</file>