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32 от 27.02.2023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МИ'!$A$1:$G$57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3" i="1" l="1"/>
  <c r="G50" i="1" l="1"/>
  <c r="G49" i="1"/>
  <c r="G48" i="1"/>
  <c r="G46" i="1"/>
  <c r="G42" i="1"/>
  <c r="G43" i="1"/>
  <c r="G40" i="1" s="1"/>
  <c r="G44" i="1"/>
  <c r="G41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4" i="1"/>
  <c r="G8" i="1"/>
  <c r="G9" i="1"/>
  <c r="G10" i="1"/>
  <c r="G11" i="1"/>
  <c r="G12" i="1"/>
  <c r="G7" i="1"/>
  <c r="G52" i="1"/>
  <c r="G51" i="1"/>
  <c r="E50" i="1"/>
  <c r="G47" i="1"/>
  <c r="G45" i="1"/>
  <c r="G13" i="1" l="1"/>
  <c r="G53" i="1" s="1"/>
  <c r="E37" i="1" l="1"/>
  <c r="E34" i="1"/>
  <c r="E21" i="1" l="1"/>
  <c r="E12" i="1"/>
  <c r="E9" i="1" l="1"/>
  <c r="E11" i="1" l="1"/>
  <c r="G6" i="1" l="1"/>
</calcChain>
</file>

<file path=xl/sharedStrings.xml><?xml version="1.0" encoding="utf-8"?>
<sst xmlns="http://schemas.openxmlformats.org/spreadsheetml/2006/main" count="140" uniqueCount="88">
  <si>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</si>
  <si>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</si>
  <si>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</si>
  <si>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</si>
  <si>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</si>
  <si>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</si>
  <si>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</si>
  <si>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</si>
  <si>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</si>
  <si>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</si>
  <si>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</si>
  <si>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</si>
  <si>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</si>
  <si>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</si>
  <si>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Лекарственные средства</t>
  </si>
  <si>
    <t>раствор для инъекций 1мг/мл 1 мл</t>
  </si>
  <si>
    <t>ампула</t>
  </si>
  <si>
    <t>флакон</t>
  </si>
  <si>
    <t>Шприц  тип Жанэ   50 мл одноразовый с наконечникам для катетерной насадки</t>
  </si>
  <si>
    <t>раствор для наружного применения 3% 100 мл</t>
  </si>
  <si>
    <t>Зонд ректальный (ПХВ) для одноразового применения размер №30</t>
  </si>
  <si>
    <t>Изогнутые иглы Губера предназначены для инфузии 20G - 0,9мм/рабочая длина 20 мм</t>
  </si>
  <si>
    <t>упаковка</t>
  </si>
  <si>
    <t>раствор для инъекций 1% 1 мл</t>
  </si>
  <si>
    <t>раствор 70 % 100 мл</t>
  </si>
  <si>
    <t>раствор для инъекций 10мг/мл, 1мл</t>
  </si>
  <si>
    <t>Атропин, раствор для инъекций 1мг/мл 1 мл</t>
  </si>
  <si>
    <t>Менадион, раствор для инъекций 1% 1 мл</t>
  </si>
  <si>
    <t>Перекись водорода, раствор для наружного применения 3% 100 мл</t>
  </si>
  <si>
    <t>Фенилэфрин, раствор для инъекций 10мг/мл, 1мл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</si>
  <si>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</si>
  <si>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Этанол, раствор 70 % 100 мл</t>
  </si>
  <si>
    <t>Вата 25 гр сжатый медицинская, гигроскопическая, гигиеническая стерильная</t>
  </si>
  <si>
    <t>Линия для мониторинга газов типа Luer (трубка пробозаборник). Внутренний диаметр 1,2мм, длина 2,45м</t>
  </si>
  <si>
    <t>раствор для инфузий, 500 мл</t>
  </si>
  <si>
    <t>Изогнутые иглы Губера предназначены для инфузии 20G. Диаметр иглы Губера 0,9 мм 20G, полезная длина 20 мм.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</si>
  <si>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</si>
  <si>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</si>
  <si>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Гастростомическая трубка с раздельными портами для питания и доставки медикаментов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</si>
  <si>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16</t>
  </si>
  <si>
    <t>Гастростомическая трубка с раздельными портами для питания и доставки медикаментов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</si>
  <si>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18</t>
  </si>
  <si>
    <t>Гастростомическая трубка с раздельными портами для питания и доставки медикаментов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</si>
  <si>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20</t>
  </si>
  <si>
    <t>Дренажная трубка размеры 5,0х8,0 силиконовая №25 метров в упаковке</t>
  </si>
  <si>
    <t>метр</t>
  </si>
  <si>
    <t>Дренажная трубка размеры 8,0х11 силиконовая №25 метров в упаковке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</si>
  <si>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</si>
  <si>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</si>
  <si>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4</t>
  </si>
  <si>
    <t>Нить хирургический капрон, нерассасывающая №6, 20метр, стерильный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</si>
  <si>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</si>
  <si>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</si>
  <si>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</si>
  <si>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</si>
  <si>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</si>
  <si>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</si>
  <si>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</si>
  <si>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Шприц  тип Жанэ   150 мл одноразовый с наконечникам для катетерной насадки</t>
  </si>
  <si>
    <t>Магистраль теплообменник для инфузионных средств к аппарату Hotline</t>
  </si>
  <si>
    <t xml:space="preserve">Биологически инертный поливинилхлорид, видоизмененная инфузионно-трансфузионная линия, длиной 2,4 м, первичный объем заполнения магистрали(в мл) - 17,4, коннекцияинфузионного канала по  типу Luer-Lock. </t>
  </si>
  <si>
    <t>Скальпель, одноразовый, стерильный №15</t>
  </si>
  <si>
    <t>Скальпель, одноразовый, стерильный №18</t>
  </si>
  <si>
    <t>Скальпель, одноразовый, стерильный №22</t>
  </si>
  <si>
    <t>Скальпель, одноразовый, стерильный №23</t>
  </si>
  <si>
    <t>Папаниколау гематоксилин Гарриса</t>
  </si>
  <si>
    <t>Папаниколау гематоксилин Гарриса. Краситель темно синего цвета в стеклянной темной бутылке по 1л</t>
  </si>
  <si>
    <t>литр</t>
  </si>
  <si>
    <t>Папаниколау OG-6</t>
  </si>
  <si>
    <t>Папаниколау OG-6. Краситель оранжевого цвета в стеклянной темной бутылке по 1л</t>
  </si>
  <si>
    <t>Папаниколау ЕА - 50</t>
  </si>
  <si>
    <t>Папаниколау ЕА - 50. Краситель зеленого цвета в стеклянной  темной  бутылке по 1л</t>
  </si>
  <si>
    <t>Реагенты для общеклинических исследований</t>
  </si>
  <si>
    <t>Набор реагентов: Бриллиантовый крезиловый синий, 1 % в растворе натрия хлористого, 0,9 % – 1 флакон (50 мл)</t>
  </si>
  <si>
    <t>набор</t>
  </si>
  <si>
    <t>Реагенты на гематологический анализатор  Sysmex XP-300</t>
  </si>
  <si>
    <t>Набор контрольной крови на автоматический гематологический анализатор Sysmex XP-300</t>
  </si>
  <si>
    <t>Набор контрольной крови для Sysmex XP 300 входит: 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(низский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(норма) для проверки прецизионности и точности гематологических анализаторов по 16 диагностическим и 6 сервисным параметрам 12*1.5 мл - не менее 1 шт.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</si>
  <si>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Реагенты для блока ЦЦЛ</t>
  </si>
  <si>
    <t>Азур-Эозин по Романовскому-Гимзе, краситель (1л)</t>
  </si>
  <si>
    <t>Реагенты для блока ПМЛ</t>
  </si>
  <si>
    <t>Гематоксилин Майера 1л</t>
  </si>
  <si>
    <t xml:space="preserve">Гематоксилин Майера 1л. Краситель для микроскопических препаратов. Обеспечивает визуализацию ядер клеток в срезах(парафиновых, криостатных, вибротомных, изготовленных на Замораживающем микротоме) и цитологических препаратах. Реагент не содержит этонола и метонола. </t>
  </si>
  <si>
    <t>Диагностические реагенты для автоматического гематологического анализатора закрытого типа Mindray BС-5000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</si>
  <si>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</si>
  <si>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</si>
  <si>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Канюля внутривенная с катетером и клапаном для инъекций, размер 18G, зеленая</t>
  </si>
  <si>
    <t>к объявлению 32 от 27.02.2023г.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</si>
</sst>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6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top"/>
    </xf>
    <xf numFmtId="43" fontId="8" fillId="0" borderId="3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43" fontId="7" fillId="0" borderId="2" xfId="1" applyNumberFormat="1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43" fontId="7" fillId="0" borderId="3" xfId="19" applyNumberFormat="1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43" fontId="7" fillId="0" borderId="2" xfId="19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2" xfId="22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top" wrapText="1"/>
    </xf>
    <xf numFmtId="43" fontId="7" fillId="0" borderId="0" xfId="22" applyNumberFormat="1" applyFont="1" applyFill="1" applyAlignment="1">
      <alignment horizontal="right" vertical="top"/>
    </xf>
    <xf numFmtId="43" fontId="8" fillId="0" borderId="2" xfId="22" applyNumberFormat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3" xfId="19" applyFont="1" applyFill="1" applyBorder="1" applyAlignment="1">
      <alignment horizontal="right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 applyAlignment="1">
      <alignment vertical="top"/>
    </xf>
    <xf numFmtId="3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22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="115" zoomScaleSheetLayoutView="115" workbookViewId="0">
      <selection activeCell="C2" sqref="C2"/>
    </sheetView>
  </sheetViews>
  <sheetFormatPr defaultColWidth="8.85546875" defaultRowHeight="12" x14ac:dyDescent="0.25"/>
  <cols>
    <col min="1" max="1" width="6.42578125" style="8" customWidth="1"/>
    <col min="2" max="2" width="51" style="8" customWidth="1"/>
    <col min="3" max="3" width="52" style="8" customWidth="1"/>
    <col min="4" max="4" width="13.28515625" style="8" customWidth="1"/>
    <col min="5" max="5" width="15.42578125" style="13" customWidth="1"/>
    <col min="6" max="6" width="13.28515625" style="43" customWidth="1"/>
    <col min="7" max="7" width="17.85546875" style="8" customWidth="1"/>
    <col min="8" max="16384" width="8.85546875" style="8"/>
  </cols>
  <sheetData>
    <row r="1" spans="1:7" x14ac:dyDescent="0.25">
      <c r="E1" s="17" t="s">
        <v>0</v>
      </c>
    </row>
    <row r="2" spans="1:7" x14ac:dyDescent="0.25">
      <c r="E2" s="17" t="s">
        <v>87</v>
      </c>
    </row>
    <row r="4" spans="1:7" ht="15.75" customHeight="1" x14ac:dyDescent="0.25">
      <c r="A4" s="70" t="s">
        <v>1</v>
      </c>
      <c r="B4" s="70"/>
      <c r="C4" s="70"/>
      <c r="D4" s="70"/>
      <c r="E4" s="70"/>
      <c r="F4" s="70"/>
      <c r="G4" s="70"/>
    </row>
    <row r="5" spans="1:7" ht="40.5" customHeight="1" x14ac:dyDescent="0.25">
      <c r="A5" s="39" t="s">
        <v>2</v>
      </c>
      <c r="B5" s="39" t="s">
        <v>3</v>
      </c>
      <c r="C5" s="39" t="s">
        <v>9</v>
      </c>
      <c r="D5" s="39" t="s">
        <v>4</v>
      </c>
      <c r="E5" s="14" t="s">
        <v>5</v>
      </c>
      <c r="F5" s="44" t="s">
        <v>6</v>
      </c>
      <c r="G5" s="39" t="s">
        <v>7</v>
      </c>
    </row>
    <row r="6" spans="1:7" ht="15" customHeight="1" x14ac:dyDescent="0.25">
      <c r="A6" s="71" t="s">
        <v>14</v>
      </c>
      <c r="B6" s="71"/>
      <c r="C6" s="71"/>
      <c r="D6" s="71"/>
      <c r="E6" s="71"/>
      <c r="F6" s="71"/>
      <c r="G6" s="26">
        <f>SUM(G7:G12)</f>
        <v>768931</v>
      </c>
    </row>
    <row r="7" spans="1:7" ht="18" customHeight="1" x14ac:dyDescent="0.25">
      <c r="A7" s="39">
        <v>1</v>
      </c>
      <c r="B7" s="24" t="s">
        <v>26</v>
      </c>
      <c r="C7" s="24" t="s">
        <v>15</v>
      </c>
      <c r="D7" s="23" t="s">
        <v>16</v>
      </c>
      <c r="E7" s="55">
        <v>2550</v>
      </c>
      <c r="F7" s="51">
        <v>14.45</v>
      </c>
      <c r="G7" s="25">
        <f>E7*F7</f>
        <v>36847.5</v>
      </c>
    </row>
    <row r="8" spans="1:7" ht="18" customHeight="1" x14ac:dyDescent="0.25">
      <c r="A8" s="49">
        <v>2</v>
      </c>
      <c r="B8" s="24" t="s">
        <v>27</v>
      </c>
      <c r="C8" s="24" t="s">
        <v>23</v>
      </c>
      <c r="D8" s="23" t="s">
        <v>16</v>
      </c>
      <c r="E8" s="56">
        <v>100</v>
      </c>
      <c r="F8" s="51">
        <v>21.92</v>
      </c>
      <c r="G8" s="25">
        <f t="shared" ref="G8:G12" si="0">E8*F8</f>
        <v>2192</v>
      </c>
    </row>
    <row r="9" spans="1:7" ht="18" customHeight="1" x14ac:dyDescent="0.25">
      <c r="A9" s="53">
        <v>3</v>
      </c>
      <c r="B9" s="42" t="s">
        <v>28</v>
      </c>
      <c r="C9" s="24" t="s">
        <v>19</v>
      </c>
      <c r="D9" s="23" t="s">
        <v>17</v>
      </c>
      <c r="E9" s="56">
        <f>674+250</f>
        <v>924</v>
      </c>
      <c r="F9" s="51">
        <v>120</v>
      </c>
      <c r="G9" s="25">
        <f t="shared" si="0"/>
        <v>110880</v>
      </c>
    </row>
    <row r="10" spans="1:7" ht="18" customHeight="1" x14ac:dyDescent="0.25">
      <c r="A10" s="53">
        <v>4</v>
      </c>
      <c r="B10" s="24" t="s">
        <v>29</v>
      </c>
      <c r="C10" s="24" t="s">
        <v>25</v>
      </c>
      <c r="D10" s="23" t="s">
        <v>16</v>
      </c>
      <c r="E10" s="56">
        <v>10</v>
      </c>
      <c r="F10" s="51">
        <v>38.47</v>
      </c>
      <c r="G10" s="25">
        <f t="shared" si="0"/>
        <v>384.7</v>
      </c>
    </row>
    <row r="11" spans="1:7" ht="35.25" customHeight="1" x14ac:dyDescent="0.25">
      <c r="A11" s="53">
        <v>5</v>
      </c>
      <c r="B11" s="24" t="s">
        <v>30</v>
      </c>
      <c r="C11" s="24" t="s">
        <v>34</v>
      </c>
      <c r="D11" s="23" t="s">
        <v>17</v>
      </c>
      <c r="E11" s="56">
        <f>570+20</f>
        <v>590</v>
      </c>
      <c r="F11" s="51">
        <v>534.98</v>
      </c>
      <c r="G11" s="25">
        <f t="shared" si="0"/>
        <v>315638.2</v>
      </c>
    </row>
    <row r="12" spans="1:7" ht="14.25" customHeight="1" x14ac:dyDescent="0.25">
      <c r="A12" s="53">
        <v>6</v>
      </c>
      <c r="B12" s="24" t="s">
        <v>31</v>
      </c>
      <c r="C12" s="24" t="s">
        <v>24</v>
      </c>
      <c r="D12" s="23" t="s">
        <v>17</v>
      </c>
      <c r="E12" s="55">
        <f>2740+430</f>
        <v>3170</v>
      </c>
      <c r="F12" s="51">
        <v>95.58</v>
      </c>
      <c r="G12" s="25">
        <f t="shared" si="0"/>
        <v>302988.59999999998</v>
      </c>
    </row>
    <row r="13" spans="1:7" ht="12.75" customHeight="1" x14ac:dyDescent="0.25">
      <c r="A13" s="72" t="s">
        <v>11</v>
      </c>
      <c r="B13" s="72"/>
      <c r="C13" s="72"/>
      <c r="D13" s="72"/>
      <c r="E13" s="72"/>
      <c r="F13" s="72"/>
      <c r="G13" s="33">
        <f>SUM(G14:G39)</f>
        <v>15767188.300000001</v>
      </c>
    </row>
    <row r="14" spans="1:7" ht="84" x14ac:dyDescent="0.25">
      <c r="A14" s="52">
        <v>7</v>
      </c>
      <c r="B14" s="30" t="s">
        <v>51</v>
      </c>
      <c r="C14" s="27" t="s">
        <v>52</v>
      </c>
      <c r="D14" s="28" t="s">
        <v>13</v>
      </c>
      <c r="E14" s="58">
        <v>3350</v>
      </c>
      <c r="F14" s="45">
        <v>640</v>
      </c>
      <c r="G14" s="29">
        <f>E14*F14</f>
        <v>2144000</v>
      </c>
    </row>
    <row r="15" spans="1:7" ht="25.5" customHeight="1" x14ac:dyDescent="0.25">
      <c r="A15" s="49">
        <v>8</v>
      </c>
      <c r="B15" s="38" t="s">
        <v>32</v>
      </c>
      <c r="C15" s="38" t="s">
        <v>32</v>
      </c>
      <c r="D15" s="28" t="s">
        <v>22</v>
      </c>
      <c r="E15" s="31">
        <v>21</v>
      </c>
      <c r="F15" s="37">
        <v>95</v>
      </c>
      <c r="G15" s="29">
        <f t="shared" ref="G15:G39" si="1">E15*F15</f>
        <v>1995</v>
      </c>
    </row>
    <row r="16" spans="1:7" ht="108" x14ac:dyDescent="0.25">
      <c r="A16" s="52">
        <v>9</v>
      </c>
      <c r="B16" s="38" t="s">
        <v>38</v>
      </c>
      <c r="C16" s="38" t="s">
        <v>39</v>
      </c>
      <c r="D16" s="28" t="s">
        <v>13</v>
      </c>
      <c r="E16" s="31">
        <v>10</v>
      </c>
      <c r="F16" s="37">
        <v>27000</v>
      </c>
      <c r="G16" s="29">
        <f t="shared" si="1"/>
        <v>270000</v>
      </c>
    </row>
    <row r="17" spans="1:7" ht="108" x14ac:dyDescent="0.25">
      <c r="A17" s="52">
        <v>10</v>
      </c>
      <c r="B17" s="38" t="s">
        <v>40</v>
      </c>
      <c r="C17" s="38" t="s">
        <v>41</v>
      </c>
      <c r="D17" s="28" t="s">
        <v>13</v>
      </c>
      <c r="E17" s="31">
        <v>10</v>
      </c>
      <c r="F17" s="37">
        <v>27000</v>
      </c>
      <c r="G17" s="29">
        <f t="shared" si="1"/>
        <v>270000</v>
      </c>
    </row>
    <row r="18" spans="1:7" ht="108" x14ac:dyDescent="0.25">
      <c r="A18" s="52">
        <v>11</v>
      </c>
      <c r="B18" s="38" t="s">
        <v>42</v>
      </c>
      <c r="C18" s="38" t="s">
        <v>43</v>
      </c>
      <c r="D18" s="28" t="s">
        <v>13</v>
      </c>
      <c r="E18" s="31">
        <v>10</v>
      </c>
      <c r="F18" s="37">
        <v>27000</v>
      </c>
      <c r="G18" s="29">
        <f t="shared" si="1"/>
        <v>270000</v>
      </c>
    </row>
    <row r="19" spans="1:7" ht="25.5" customHeight="1" x14ac:dyDescent="0.25">
      <c r="A19" s="52">
        <v>12</v>
      </c>
      <c r="B19" s="38" t="s">
        <v>44</v>
      </c>
      <c r="C19" s="38" t="s">
        <v>44</v>
      </c>
      <c r="D19" s="28" t="s">
        <v>45</v>
      </c>
      <c r="E19" s="31">
        <v>200</v>
      </c>
      <c r="F19" s="37">
        <v>1150</v>
      </c>
      <c r="G19" s="29">
        <f t="shared" si="1"/>
        <v>230000</v>
      </c>
    </row>
    <row r="20" spans="1:7" ht="25.5" customHeight="1" x14ac:dyDescent="0.25">
      <c r="A20" s="52">
        <v>13</v>
      </c>
      <c r="B20" s="38" t="s">
        <v>46</v>
      </c>
      <c r="C20" s="38" t="s">
        <v>46</v>
      </c>
      <c r="D20" s="28" t="s">
        <v>45</v>
      </c>
      <c r="E20" s="31">
        <v>325</v>
      </c>
      <c r="F20" s="37">
        <v>1600</v>
      </c>
      <c r="G20" s="29">
        <f t="shared" si="1"/>
        <v>520000</v>
      </c>
    </row>
    <row r="21" spans="1:7" ht="17.25" customHeight="1" x14ac:dyDescent="0.25">
      <c r="A21" s="52">
        <v>14</v>
      </c>
      <c r="B21" s="35" t="s">
        <v>20</v>
      </c>
      <c r="C21" s="35" t="s">
        <v>20</v>
      </c>
      <c r="D21" s="6" t="s">
        <v>13</v>
      </c>
      <c r="E21" s="31">
        <f>100+10</f>
        <v>110</v>
      </c>
      <c r="F21" s="37">
        <v>235.4</v>
      </c>
      <c r="G21" s="29">
        <f t="shared" si="1"/>
        <v>25894</v>
      </c>
    </row>
    <row r="22" spans="1:7" ht="26.25" customHeight="1" x14ac:dyDescent="0.25">
      <c r="A22" s="52">
        <v>15</v>
      </c>
      <c r="B22" s="34" t="s">
        <v>21</v>
      </c>
      <c r="C22" s="18" t="s">
        <v>35</v>
      </c>
      <c r="D22" s="6" t="s">
        <v>13</v>
      </c>
      <c r="E22" s="31">
        <v>1800</v>
      </c>
      <c r="F22" s="37">
        <v>3200</v>
      </c>
      <c r="G22" s="29">
        <f t="shared" si="1"/>
        <v>5760000</v>
      </c>
    </row>
    <row r="23" spans="1:7" ht="26.25" customHeight="1" x14ac:dyDescent="0.25">
      <c r="A23" s="53">
        <v>16</v>
      </c>
      <c r="B23" s="34" t="s">
        <v>86</v>
      </c>
      <c r="C23" s="18" t="s">
        <v>86</v>
      </c>
      <c r="D23" s="6" t="s">
        <v>13</v>
      </c>
      <c r="E23" s="31">
        <v>32700</v>
      </c>
      <c r="F23" s="37">
        <v>65.7</v>
      </c>
      <c r="G23" s="29">
        <f t="shared" si="1"/>
        <v>2148390</v>
      </c>
    </row>
    <row r="24" spans="1:7" ht="48" x14ac:dyDescent="0.25">
      <c r="A24" s="53">
        <v>17</v>
      </c>
      <c r="B24" s="30" t="s">
        <v>47</v>
      </c>
      <c r="C24" s="27" t="s">
        <v>48</v>
      </c>
      <c r="D24" s="23" t="s">
        <v>22</v>
      </c>
      <c r="E24" s="57">
        <v>10</v>
      </c>
      <c r="F24" s="45">
        <v>5450</v>
      </c>
      <c r="G24" s="29">
        <f t="shared" si="1"/>
        <v>54500</v>
      </c>
    </row>
    <row r="25" spans="1:7" ht="48" x14ac:dyDescent="0.25">
      <c r="A25" s="53">
        <v>18</v>
      </c>
      <c r="B25" s="30" t="s">
        <v>47</v>
      </c>
      <c r="C25" s="27" t="s">
        <v>49</v>
      </c>
      <c r="D25" s="23" t="s">
        <v>22</v>
      </c>
      <c r="E25" s="57">
        <v>10</v>
      </c>
      <c r="F25" s="45">
        <v>5450</v>
      </c>
      <c r="G25" s="29">
        <f t="shared" si="1"/>
        <v>54500</v>
      </c>
    </row>
    <row r="26" spans="1:7" ht="25.5" customHeight="1" x14ac:dyDescent="0.25">
      <c r="A26" s="53">
        <v>19</v>
      </c>
      <c r="B26" s="35" t="s">
        <v>33</v>
      </c>
      <c r="C26" s="35" t="s">
        <v>33</v>
      </c>
      <c r="D26" s="6" t="s">
        <v>13</v>
      </c>
      <c r="E26" s="36">
        <v>100</v>
      </c>
      <c r="F26" s="47">
        <v>3651.9100000000003</v>
      </c>
      <c r="G26" s="29">
        <f t="shared" si="1"/>
        <v>365191.00000000006</v>
      </c>
    </row>
    <row r="27" spans="1:7" ht="48" x14ac:dyDescent="0.25">
      <c r="A27" s="53">
        <v>20</v>
      </c>
      <c r="B27" s="38" t="s">
        <v>59</v>
      </c>
      <c r="C27" s="18" t="s">
        <v>60</v>
      </c>
      <c r="D27" s="6" t="s">
        <v>13</v>
      </c>
      <c r="E27" s="31">
        <v>50</v>
      </c>
      <c r="F27" s="50">
        <v>16350</v>
      </c>
      <c r="G27" s="29">
        <f t="shared" si="1"/>
        <v>817500</v>
      </c>
    </row>
    <row r="28" spans="1:7" s="54" customFormat="1" ht="36" x14ac:dyDescent="0.25">
      <c r="A28" s="53">
        <v>21</v>
      </c>
      <c r="B28" s="38" t="s">
        <v>36</v>
      </c>
      <c r="C28" s="18" t="s">
        <v>37</v>
      </c>
      <c r="D28" s="19" t="s">
        <v>13</v>
      </c>
      <c r="E28" s="31">
        <v>50</v>
      </c>
      <c r="F28" s="50">
        <v>2790</v>
      </c>
      <c r="G28" s="29">
        <f t="shared" si="1"/>
        <v>139500</v>
      </c>
    </row>
    <row r="29" spans="1:7" s="54" customFormat="1" ht="24" x14ac:dyDescent="0.25">
      <c r="A29" s="53">
        <v>22</v>
      </c>
      <c r="B29" s="38" t="s">
        <v>53</v>
      </c>
      <c r="C29" s="18" t="s">
        <v>53</v>
      </c>
      <c r="D29" s="19" t="s">
        <v>13</v>
      </c>
      <c r="E29" s="31">
        <v>300</v>
      </c>
      <c r="F29" s="50">
        <v>570</v>
      </c>
      <c r="G29" s="29">
        <f t="shared" si="1"/>
        <v>171000</v>
      </c>
    </row>
    <row r="30" spans="1:7" s="54" customFormat="1" ht="24" x14ac:dyDescent="0.25">
      <c r="A30" s="53">
        <v>23</v>
      </c>
      <c r="B30" s="38" t="s">
        <v>54</v>
      </c>
      <c r="C30" s="18" t="s">
        <v>54</v>
      </c>
      <c r="D30" s="19" t="s">
        <v>13</v>
      </c>
      <c r="E30" s="31">
        <v>700</v>
      </c>
      <c r="F30" s="50">
        <v>570</v>
      </c>
      <c r="G30" s="29">
        <f t="shared" si="1"/>
        <v>399000</v>
      </c>
    </row>
    <row r="31" spans="1:7" s="54" customFormat="1" ht="24" x14ac:dyDescent="0.25">
      <c r="A31" s="53">
        <v>24</v>
      </c>
      <c r="B31" s="38" t="s">
        <v>55</v>
      </c>
      <c r="C31" s="18" t="s">
        <v>55</v>
      </c>
      <c r="D31" s="19" t="s">
        <v>13</v>
      </c>
      <c r="E31" s="31">
        <v>1000</v>
      </c>
      <c r="F31" s="50">
        <v>570</v>
      </c>
      <c r="G31" s="29">
        <f t="shared" si="1"/>
        <v>570000</v>
      </c>
    </row>
    <row r="32" spans="1:7" s="54" customFormat="1" ht="24" x14ac:dyDescent="0.25">
      <c r="A32" s="53">
        <v>25</v>
      </c>
      <c r="B32" s="38" t="s">
        <v>50</v>
      </c>
      <c r="C32" s="18" t="s">
        <v>50</v>
      </c>
      <c r="D32" s="19" t="s">
        <v>13</v>
      </c>
      <c r="E32" s="31">
        <v>300</v>
      </c>
      <c r="F32" s="50">
        <v>570</v>
      </c>
      <c r="G32" s="29">
        <f t="shared" si="1"/>
        <v>171000</v>
      </c>
    </row>
    <row r="33" spans="1:7" s="54" customFormat="1" ht="36" x14ac:dyDescent="0.25">
      <c r="A33" s="53">
        <v>26</v>
      </c>
      <c r="B33" s="38" t="s">
        <v>56</v>
      </c>
      <c r="C33" s="18" t="s">
        <v>57</v>
      </c>
      <c r="D33" s="19" t="s">
        <v>13</v>
      </c>
      <c r="E33" s="31">
        <v>200</v>
      </c>
      <c r="F33" s="50">
        <v>27.4</v>
      </c>
      <c r="G33" s="29">
        <f t="shared" si="1"/>
        <v>5480</v>
      </c>
    </row>
    <row r="34" spans="1:7" s="54" customFormat="1" x14ac:dyDescent="0.25">
      <c r="A34" s="53">
        <v>27</v>
      </c>
      <c r="B34" s="38" t="s">
        <v>61</v>
      </c>
      <c r="C34" s="18" t="s">
        <v>61</v>
      </c>
      <c r="D34" s="19" t="s">
        <v>13</v>
      </c>
      <c r="E34" s="31">
        <f>1800+200</f>
        <v>2000</v>
      </c>
      <c r="F34" s="50">
        <v>80.010000000000005</v>
      </c>
      <c r="G34" s="29">
        <f t="shared" si="1"/>
        <v>160020</v>
      </c>
    </row>
    <row r="35" spans="1:7" s="54" customFormat="1" x14ac:dyDescent="0.25">
      <c r="A35" s="53">
        <v>28</v>
      </c>
      <c r="B35" s="38" t="s">
        <v>62</v>
      </c>
      <c r="C35" s="18" t="s">
        <v>62</v>
      </c>
      <c r="D35" s="19" t="s">
        <v>13</v>
      </c>
      <c r="E35" s="31">
        <v>130</v>
      </c>
      <c r="F35" s="50">
        <v>80.010000000000005</v>
      </c>
      <c r="G35" s="29">
        <f t="shared" si="1"/>
        <v>10401.300000000001</v>
      </c>
    </row>
    <row r="36" spans="1:7" s="54" customFormat="1" x14ac:dyDescent="0.25">
      <c r="A36" s="53">
        <v>29</v>
      </c>
      <c r="B36" s="38" t="s">
        <v>63</v>
      </c>
      <c r="C36" s="18" t="s">
        <v>63</v>
      </c>
      <c r="D36" s="19" t="s">
        <v>13</v>
      </c>
      <c r="E36" s="31">
        <v>100</v>
      </c>
      <c r="F36" s="50">
        <v>80.010000000000005</v>
      </c>
      <c r="G36" s="29">
        <f t="shared" si="1"/>
        <v>8001.0000000000009</v>
      </c>
    </row>
    <row r="37" spans="1:7" s="54" customFormat="1" x14ac:dyDescent="0.25">
      <c r="A37" s="53">
        <v>30</v>
      </c>
      <c r="B37" s="38" t="s">
        <v>64</v>
      </c>
      <c r="C37" s="18" t="s">
        <v>64</v>
      </c>
      <c r="D37" s="19" t="s">
        <v>13</v>
      </c>
      <c r="E37" s="31">
        <f>3700+300</f>
        <v>4000</v>
      </c>
      <c r="F37" s="50">
        <v>80.010000000000005</v>
      </c>
      <c r="G37" s="29">
        <f t="shared" si="1"/>
        <v>320040</v>
      </c>
    </row>
    <row r="38" spans="1:7" ht="23.25" customHeight="1" x14ac:dyDescent="0.25">
      <c r="A38" s="53">
        <v>31</v>
      </c>
      <c r="B38" s="48" t="s">
        <v>58</v>
      </c>
      <c r="C38" s="48" t="s">
        <v>58</v>
      </c>
      <c r="D38" s="19" t="s">
        <v>13</v>
      </c>
      <c r="E38" s="31">
        <v>1332</v>
      </c>
      <c r="F38" s="32">
        <v>418</v>
      </c>
      <c r="G38" s="29">
        <f t="shared" si="1"/>
        <v>556776</v>
      </c>
    </row>
    <row r="39" spans="1:7" ht="24" customHeight="1" x14ac:dyDescent="0.25">
      <c r="A39" s="53">
        <v>32</v>
      </c>
      <c r="B39" s="24" t="s">
        <v>18</v>
      </c>
      <c r="C39" s="42" t="s">
        <v>18</v>
      </c>
      <c r="D39" s="23" t="s">
        <v>13</v>
      </c>
      <c r="E39" s="59">
        <v>900</v>
      </c>
      <c r="F39" s="45">
        <v>360</v>
      </c>
      <c r="G39" s="29">
        <f t="shared" si="1"/>
        <v>324000</v>
      </c>
    </row>
    <row r="40" spans="1:7" ht="15" customHeight="1" x14ac:dyDescent="0.25">
      <c r="A40" s="73" t="s">
        <v>72</v>
      </c>
      <c r="B40" s="74"/>
      <c r="C40" s="74"/>
      <c r="D40" s="74"/>
      <c r="E40" s="74"/>
      <c r="F40" s="75"/>
      <c r="G40" s="40">
        <f>SUM(G41:G44)</f>
        <v>1701500</v>
      </c>
    </row>
    <row r="41" spans="1:7" ht="25.5" customHeight="1" x14ac:dyDescent="0.25">
      <c r="A41" s="39">
        <v>33</v>
      </c>
      <c r="B41" s="60" t="s">
        <v>73</v>
      </c>
      <c r="C41" s="60" t="s">
        <v>73</v>
      </c>
      <c r="D41" s="61" t="s">
        <v>74</v>
      </c>
      <c r="E41" s="61">
        <v>1</v>
      </c>
      <c r="F41" s="51">
        <v>15200</v>
      </c>
      <c r="G41" s="29">
        <f>E41*F41</f>
        <v>15200</v>
      </c>
    </row>
    <row r="42" spans="1:7" ht="24" x14ac:dyDescent="0.25">
      <c r="A42" s="39">
        <v>34</v>
      </c>
      <c r="B42" s="41" t="s">
        <v>65</v>
      </c>
      <c r="C42" s="42" t="s">
        <v>66</v>
      </c>
      <c r="D42" s="23" t="s">
        <v>67</v>
      </c>
      <c r="E42" s="23">
        <v>14</v>
      </c>
      <c r="F42" s="45">
        <v>41610</v>
      </c>
      <c r="G42" s="29">
        <f t="shared" ref="G42:G44" si="2">E42*F42</f>
        <v>582540</v>
      </c>
    </row>
    <row r="43" spans="1:7" ht="24" x14ac:dyDescent="0.25">
      <c r="A43" s="46">
        <v>35</v>
      </c>
      <c r="B43" s="41" t="s">
        <v>68</v>
      </c>
      <c r="C43" s="42" t="s">
        <v>69</v>
      </c>
      <c r="D43" s="23" t="s">
        <v>67</v>
      </c>
      <c r="E43" s="23">
        <v>14</v>
      </c>
      <c r="F43" s="45">
        <v>28470</v>
      </c>
      <c r="G43" s="29">
        <f t="shared" si="2"/>
        <v>398580</v>
      </c>
    </row>
    <row r="44" spans="1:7" ht="24" x14ac:dyDescent="0.25">
      <c r="A44" s="46">
        <v>36</v>
      </c>
      <c r="B44" s="41" t="s">
        <v>70</v>
      </c>
      <c r="C44" s="42" t="s">
        <v>71</v>
      </c>
      <c r="D44" s="23" t="s">
        <v>67</v>
      </c>
      <c r="E44" s="23">
        <v>14</v>
      </c>
      <c r="F44" s="45">
        <v>50370</v>
      </c>
      <c r="G44" s="29">
        <f t="shared" si="2"/>
        <v>705180</v>
      </c>
    </row>
    <row r="45" spans="1:7" x14ac:dyDescent="0.25">
      <c r="A45" s="73" t="s">
        <v>75</v>
      </c>
      <c r="B45" s="74"/>
      <c r="C45" s="74"/>
      <c r="D45" s="74"/>
      <c r="E45" s="74"/>
      <c r="F45" s="75"/>
      <c r="G45" s="40">
        <f>G46</f>
        <v>230805</v>
      </c>
    </row>
    <row r="46" spans="1:7" ht="156" x14ac:dyDescent="0.25">
      <c r="A46" s="53">
        <v>37</v>
      </c>
      <c r="B46" s="24" t="s">
        <v>76</v>
      </c>
      <c r="C46" s="24" t="s">
        <v>77</v>
      </c>
      <c r="D46" s="23" t="s">
        <v>74</v>
      </c>
      <c r="E46" s="23">
        <v>5</v>
      </c>
      <c r="F46" s="29">
        <v>46161</v>
      </c>
      <c r="G46" s="29">
        <f>E46*F46</f>
        <v>230805</v>
      </c>
    </row>
    <row r="47" spans="1:7" x14ac:dyDescent="0.25">
      <c r="A47" s="73" t="s">
        <v>78</v>
      </c>
      <c r="B47" s="74"/>
      <c r="C47" s="74"/>
      <c r="D47" s="74"/>
      <c r="E47" s="74"/>
      <c r="F47" s="75"/>
      <c r="G47" s="40">
        <f>G48</f>
        <v>951750</v>
      </c>
    </row>
    <row r="48" spans="1:7" x14ac:dyDescent="0.25">
      <c r="A48" s="53">
        <v>38</v>
      </c>
      <c r="B48" s="62" t="s">
        <v>79</v>
      </c>
      <c r="C48" s="63" t="s">
        <v>79</v>
      </c>
      <c r="D48" s="64" t="s">
        <v>67</v>
      </c>
      <c r="E48" s="64">
        <v>81</v>
      </c>
      <c r="F48" s="45">
        <v>11750</v>
      </c>
      <c r="G48" s="29">
        <f>E48*F48</f>
        <v>951750</v>
      </c>
    </row>
    <row r="49" spans="1:7" x14ac:dyDescent="0.25">
      <c r="A49" s="73" t="s">
        <v>80</v>
      </c>
      <c r="B49" s="74"/>
      <c r="C49" s="74"/>
      <c r="D49" s="74"/>
      <c r="E49" s="74"/>
      <c r="F49" s="75"/>
      <c r="G49" s="40">
        <f>G50</f>
        <v>1320000</v>
      </c>
    </row>
    <row r="50" spans="1:7" ht="60" x14ac:dyDescent="0.25">
      <c r="A50" s="53">
        <v>39</v>
      </c>
      <c r="B50" s="65" t="s">
        <v>81</v>
      </c>
      <c r="C50" s="66" t="s">
        <v>82</v>
      </c>
      <c r="D50" s="67" t="s">
        <v>67</v>
      </c>
      <c r="E50" s="64">
        <f>35+5</f>
        <v>40</v>
      </c>
      <c r="F50" s="45">
        <v>33000</v>
      </c>
      <c r="G50" s="29">
        <f>E50*F50</f>
        <v>1320000</v>
      </c>
    </row>
    <row r="51" spans="1:7" x14ac:dyDescent="0.25">
      <c r="A51" s="73" t="s">
        <v>83</v>
      </c>
      <c r="B51" s="74"/>
      <c r="C51" s="74"/>
      <c r="D51" s="74"/>
      <c r="E51" s="74"/>
      <c r="F51" s="75"/>
      <c r="G51" s="40">
        <f>G52</f>
        <v>36000</v>
      </c>
    </row>
    <row r="52" spans="1:7" ht="24" x14ac:dyDescent="0.25">
      <c r="A52" s="53">
        <v>40</v>
      </c>
      <c r="B52" s="38" t="s">
        <v>84</v>
      </c>
      <c r="C52" s="18" t="s">
        <v>85</v>
      </c>
      <c r="D52" s="19" t="s">
        <v>17</v>
      </c>
      <c r="E52" s="6">
        <v>2</v>
      </c>
      <c r="F52" s="45">
        <v>18000</v>
      </c>
      <c r="G52" s="29">
        <f>E52*F52</f>
        <v>36000</v>
      </c>
    </row>
    <row r="53" spans="1:7" s="10" customFormat="1" ht="13.5" customHeight="1" x14ac:dyDescent="0.25">
      <c r="A53" s="9"/>
      <c r="B53" s="20" t="s">
        <v>12</v>
      </c>
      <c r="C53" s="5"/>
      <c r="D53" s="7"/>
      <c r="E53" s="15"/>
      <c r="F53" s="21"/>
      <c r="G53" s="1">
        <f>G6+G13+G40+G45+G47+G49+G51</f>
        <v>20776174.300000001</v>
      </c>
    </row>
    <row r="54" spans="1:7" ht="13.5" customHeight="1" x14ac:dyDescent="0.25">
      <c r="A54" s="11"/>
      <c r="B54" s="2"/>
      <c r="C54" s="2"/>
      <c r="D54" s="3"/>
      <c r="E54" s="16"/>
      <c r="F54" s="22"/>
      <c r="G54" s="4"/>
    </row>
    <row r="55" spans="1:7" x14ac:dyDescent="0.25">
      <c r="A55" s="69" t="s">
        <v>8</v>
      </c>
      <c r="B55" s="69"/>
      <c r="C55" s="69"/>
      <c r="D55" s="69"/>
      <c r="E55" s="69"/>
      <c r="F55" s="69"/>
      <c r="G55" s="69"/>
    </row>
    <row r="56" spans="1:7" s="12" customFormat="1" ht="36.75" customHeight="1" x14ac:dyDescent="0.25">
      <c r="A56" s="68" t="s">
        <v>10</v>
      </c>
      <c r="B56" s="68"/>
      <c r="C56" s="68"/>
      <c r="D56" s="68"/>
      <c r="E56" s="68"/>
      <c r="F56" s="68"/>
      <c r="G56" s="68"/>
    </row>
  </sheetData>
  <mergeCells count="10">
    <mergeCell ref="A56:G56"/>
    <mergeCell ref="A55:G55"/>
    <mergeCell ref="A4:G4"/>
    <mergeCell ref="A6:F6"/>
    <mergeCell ref="A13:F13"/>
    <mergeCell ref="A40:F40"/>
    <mergeCell ref="A45:F45"/>
    <mergeCell ref="A47:F47"/>
    <mergeCell ref="A49:F49"/>
    <mergeCell ref="A51:F51"/>
  </mergeCells>
  <pageMargins left="0.19685039370078741" right="0.19685039370078741" top="0.15748031496062992" bottom="0.15748031496062992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2023-02-09T05:01:04Z</cp:lastPrinted>
  <dcterms:created xsi:type="dcterms:W3CDTF">2019-03-11T10:08:28Z</dcterms:created>
  <dcterms:modified xsi:type="dcterms:W3CDTF">2023-02-27T06:57:13Z</dcterms:modified>
</cp:coreProperties>
</file>