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4\Объявление\6 от\"/>
    </mc:Choice>
  </mc:AlternateContent>
  <bookViews>
    <workbookView xWindow="0" yWindow="0" windowWidth="28800" windowHeight="1230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МИ'!$A$1:$G$31</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E25" i="1" l="1"/>
  <c r="E21" i="1"/>
  <c r="E20" i="1"/>
  <c r="E16" i="1"/>
  <c r="E15" i="1"/>
  <c r="E13" i="1"/>
  <c r="E12" i="1"/>
  <c r="E11" i="1"/>
  <c r="G17" i="1"/>
  <c r="G18" i="1"/>
  <c r="G19" i="1"/>
  <c r="E9" i="1" l="1"/>
  <c r="E7" i="1"/>
  <c r="G8" i="1" l="1"/>
  <c r="G9" i="1"/>
  <c r="G7" i="1"/>
  <c r="G11" i="1"/>
  <c r="G12" i="1"/>
  <c r="G13" i="1"/>
  <c r="G14" i="1"/>
  <c r="G15" i="1"/>
  <c r="G16" i="1"/>
  <c r="G20" i="1"/>
  <c r="G21" i="1"/>
  <c r="G22" i="1"/>
  <c r="G23" i="1"/>
  <c r="G24" i="1"/>
  <c r="G25" i="1"/>
  <c r="G26" i="1"/>
  <c r="G6" i="1" l="1"/>
  <c r="G10" i="1" l="1"/>
  <c r="G27" i="1" s="1"/>
</calcChain>
</file>

<file path=xl/sharedStrings.xml><?xml version="1.0" encoding="utf-8"?>
<sst xmlns="http://schemas.openxmlformats.org/spreadsheetml/2006/main" count="72" uniqueCount="53">
  <si>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</si>
  <si>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</si>
  <si>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</si>
  <si>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</si>
  <si>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</si>
  <si>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</si>
  <si>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</si>
  <si>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</si>
  <si>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</si>
  <si>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</si>
  <si>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</si>
  <si>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</si>
  <si>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</si>
  <si>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упаковка</t>
  </si>
  <si>
    <t>Бумага для ЭКГ аппарата Cardio Care 2000</t>
  </si>
  <si>
    <t>Бумага для ЭКГ аппарата Cardio Care 2000, розового цвета, с диаграмной сеткой, внешняя обмотка, размер 215х25х16мм</t>
  </si>
  <si>
    <t>штука</t>
  </si>
  <si>
    <t>Игла спинальная 27G*90 мм с интродьюсером 22G*38 мм</t>
  </si>
  <si>
    <t>Канюля внутривенная с катетером и клапаном для инъекций, размер 20G</t>
  </si>
  <si>
    <t>Катетер Фоллея, двухходовой катетер, латексный с силиконовым покрытием, размер 24</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</si>
  <si>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24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</si>
  <si>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Уроприемник, дренируемый прозрачный однокомпенентный 10*55</t>
  </si>
  <si>
    <t>Жгут стягивающий ЖВ-01 (с фиксатором)</t>
  </si>
  <si>
    <t>При проведении внутривенных манипуляций с помощью жгута кровоостанавливающего ЖВ-01 исключено защемление кожи, одежды. Конструкция жгута позволяет работать с ним одной рукой. Вес жгута около 100 г. Длина жгута (525±25) мм.Защелка удерживается в корпусе при нагрузке на эластичную ленту не менее 8кГс.</t>
  </si>
  <si>
    <t xml:space="preserve">Катетер Фоллея, двухходовой катетер, латексный с силиконовым покрытием, размер 18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</si>
  <si>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18.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</si>
  <si>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Катетер Фоллея, двухходовой катетер, латексный с силиконовым покрытием, размер 20</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</si>
  <si>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</si>
  <si>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Скальпель, одноразовый, стерильный №22</t>
  </si>
  <si>
    <t>Бинт нестерильный</t>
  </si>
  <si>
    <t>Бинты изготовлены из отбеленной медицинской марли. Длина и ширина 7м х 14см; не стерильный</t>
  </si>
  <si>
    <t>Бинт стерильный</t>
  </si>
  <si>
    <t>Бинты изготовлены из отбеленной медицинской марли. Длина и ширина  7м х 14см; стерильный</t>
  </si>
  <si>
    <t>Мешок типа АМБУ</t>
  </si>
  <si>
    <t xml:space="preserve">Комплекты дыхательные для ручной ИВЛ (мешок реанимационный типа «Амбу») предназначены для проведения искусственной вентиляции легких ручным способом взрослым в условиях дыхательной недостаточности любой этиологии. </t>
  </si>
  <si>
    <t>Аспирационные и инъекционные фильтр-канюли для многодозных флаконов объемом 3 - 1000 мл, стерильный, для однократного применения</t>
  </si>
  <si>
    <t>Аспирационные и инъекционные фильтр-канюли для многодозных флаконов объемом 3 - 1000 мл. Стандартный наконечник с антибактериальным воздушным фильтром 0,45 мкм, зеленый.
Корпус: стиролакрилонитрил/акрилонитрилбутадиенстирол. Защитная крышка и защелка из полиэтилена. Фильтр: акриловый сополимер на нейлоновой основе. Не содержит латекс, ПВХ, ДЭГФ. Стерильный, для однократного применения</t>
  </si>
  <si>
    <t>Атропин, раствор для инъекций 1мг/мл 1 мл</t>
  </si>
  <si>
    <t>раствор для инъекций 1мг/мл 1 мл</t>
  </si>
  <si>
    <t>ампула</t>
  </si>
  <si>
    <t>Электролиты (Натрия хлорид + Калия хлорид + Кальция хлорида дигидрат + Магния хлорида гексагидрат + Натрия ацетата тригидрат + Яблочная кислота), раствор для инфузий, 500 мл</t>
  </si>
  <si>
    <t>раствор для инфузий, 500 мл</t>
  </si>
  <si>
    <t>флакон</t>
  </si>
  <si>
    <t>Лекарственные средства</t>
  </si>
  <si>
    <t>к объявлению 6 от 16.01.2024г.</t>
  </si>
  <si>
    <t>Налбуфин</t>
  </si>
  <si>
    <t>раствор для инъекций 10 мг/мл, 1,0 мл</t>
  </si>
  <si>
    <t>Индикаторы для наружнего применения 120/45№1000</t>
  </si>
  <si>
    <t xml:space="preserve">Индикаторы для наружнего применения 120/45, в упаковке по 1000 штук. Индикаторы соответствуют классу 4 (многопеременные индикаторы) по классификации ГОСТ ISO 11140-1-2011. Индикаторы представляют собой прямоугольные полоски бумажно-пленочного основания с нанесенными на лицевой стороне двумя цветовыми метками (индикаторная метка и элемент сравнения) и маркировкой (наименованием индикатора, обозначением метода стерилизации, параметрами стерилизационной выдержки, логотипом предприятия-изготовителя). Индикаторы, разделенные перфорацией, поставляются в листах.
На лицевую поверхность индикатора нанесено прозрачное защитное паропроницаемое водоотталкивающее полимерное пленочное покрытие, изолирующее индикаторную композицию и предотвращающее её контакт с медицинскими изделиями. Прозрачная полимерная пленка, закрывающая сверху индикаторную метку, не должна иметь царапин и механических повреждений.
Индикаторная композиция не проникает через подложку и не оставляет следы на материале, с которым индикатор соприкасается до, в течение и после соответствующего режима стерилизации.
Индикаторы на обратной стороне имеют липкий слой, закрытый защитной бумагой и обеспечивающий их крепление в камере стерилизатора и в качестве документа архива.
При воздействии насыщенного водяного пара на индикатор исходный красно-оранжевый цвет индикаторной метки необратимо меняется. При соблюдении условий паровой стерилизации индикаторная метка достигает цвета элемента сравнения (темно-фиолетовый) или становится темнее него.
</t>
  </si>
  <si>
    <t>Индикаторы для наружнего и внутреннего применения 134/5-02№1000</t>
  </si>
  <si>
    <t xml:space="preserve">Индикаторы для наружнего и внутреннего применения 134/5-02, в упаковке по 1000 штук. Индикаторы соответствуют классу 4 (многопеременные индикаторы) по классификации ГОСТ ISO 11140-1-2011. Индикаторы представляют собой прямоугольные полоски бумажно-пленочного основания с нанесенными на лицевой стороне двумя цветовыми метками (индикаторная метка и элемент сравнения) и маркировкой (наименованием индикатора, обозначением метода стерилизации, параметрами стерилизационной выдержки, логотипом предприятия-изготовителя). Индикаторы, разделенные перфорацией, поставляются в листах.
На лицевую поверхность индикатора нанесено прозрачное защитное паропроницаемое водоотталкивающее полимерное пленочное покрытие, изолирующее индикаторную композицию и предотвращающее её контакт с медицинскими изделиями. Прозрачная полимерная пленка, закрывающая сверху индикаторную метку, не должна иметь царапин и механических повреждений.
Индикаторная композиция не проникает через подложку и не оставляет следы на материале, с которым индикатор соприкасается до, в течение и после соответствующего режима стерилизации.
Индикаторы на обратной стороне имеют липкий слой, закрытый защитной бумагой и обеспечивающий их крепление в камере стерилизатора и в качестве документа архива.
При воздействии насыщенного водяного пара на индикатор исходный красно-оранжевый цвет индикаторной метки необратимо меняется.  При соблюдении условий паровой стерилизации индикаторная метка достигает четкий цветовой переход от начального светло- зеленого к конечному темному зеленому. </t>
  </si>
  <si>
    <t>Индикаторы для наружнего и внутреннего применения 120/45-02№1000</t>
  </si>
  <si>
    <t>Индикаторы для наружнего и внутреннего применения 120/45-02, в упаковке по 1000 штук. Метод стерилизации: паровой. Комплектация: индикаторы. Класс индикатора: 4 многопеременные индикаторы. Контролируемый режим стерилизации: 120/45. Контрольный режим: 120/45. Тип индикатора: химический. Индикаторы предназначены для оперативного визуального контроля соблюдения критических переменных паровой стерилизации - температуры стерилизации, времени стерилизационной выдержки и наличия насыщенного водяного пара - внутри упаковок и стерилизуемых изделий, а также снаружи в контрольных точках парового стерилизатора при стерилизации с удалением воздуха из камеры методом продувки паром. Контролируемые режимы стерилизации: 120 °С/45 минут.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</si>
</sst>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3"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11"/>
      <color theme="1"/>
      <name val="Times New Roman"/>
      <family val="2"/>
      <charset val="204"/>
    </font>
    <font>
      <sz val="9"/>
      <color rgb="FFFF0000"/>
      <name val="Times New Roman"/>
      <family val="1"/>
      <charset val="204"/>
    </font>
    <font>
      <b/>
      <sz val="9"/>
      <color rgb="FFFF0000"/>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xf numFmtId="0" fontId="9" fillId="0" borderId="0"/>
  </cellStyleXfs>
  <cellXfs count="51">
    <xf numFmtId="0" fontId="0" fillId="0" borderId="0" xfId="0"/>
    <xf numFmtId="0" fontId="7" fillId="0" borderId="0" xfId="1" applyFont="1"/>
    <xf numFmtId="0" fontId="7" fillId="0" borderId="0" xfId="1" applyFont="1" applyFill="1"/>
    <xf numFmtId="0" fontId="8" fillId="0" borderId="2" xfId="1" applyFont="1" applyBorder="1"/>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7" fillId="0" borderId="0" xfId="0" applyFont="1" applyFill="1"/>
    <xf numFmtId="43" fontId="7" fillId="0" borderId="0" xfId="22" applyFont="1" applyAlignment="1">
      <alignment horizontal="right"/>
    </xf>
    <xf numFmtId="0" fontId="8" fillId="0" borderId="6" xfId="5" applyFont="1" applyFill="1" applyBorder="1" applyAlignment="1">
      <alignment horizontal="left" vertical="top" wrapText="1"/>
    </xf>
    <xf numFmtId="43" fontId="7" fillId="0" borderId="2" xfId="22" applyFont="1" applyFill="1" applyBorder="1" applyAlignment="1">
      <alignment horizontal="right" vertical="center" wrapText="1"/>
    </xf>
    <xf numFmtId="0" fontId="8" fillId="0" borderId="2" xfId="1" applyFont="1" applyFill="1" applyBorder="1" applyAlignment="1">
      <alignment horizontal="center" vertical="center" wrapText="1"/>
    </xf>
    <xf numFmtId="43" fontId="8" fillId="0" borderId="2" xfId="22" applyFont="1" applyFill="1" applyBorder="1" applyAlignment="1">
      <alignment horizontal="center" vertical="center" wrapText="1"/>
    </xf>
    <xf numFmtId="0" fontId="8" fillId="0" borderId="2" xfId="1" applyFont="1" applyFill="1" applyBorder="1" applyAlignment="1">
      <alignment horizontal="center" vertical="center"/>
    </xf>
    <xf numFmtId="0" fontId="7" fillId="0" borderId="2" xfId="1" applyFont="1" applyFill="1" applyBorder="1" applyAlignment="1">
      <alignment horizontal="left" vertical="center" wrapText="1"/>
    </xf>
    <xf numFmtId="0" fontId="7" fillId="0" borderId="2" xfId="1" applyFont="1" applyFill="1" applyBorder="1" applyAlignment="1">
      <alignment horizontal="left" vertical="top" wrapText="1"/>
    </xf>
    <xf numFmtId="0" fontId="7" fillId="0" borderId="2" xfId="1" applyFont="1" applyFill="1" applyBorder="1" applyAlignment="1">
      <alignment horizontal="center" vertical="center"/>
    </xf>
    <xf numFmtId="3" fontId="7" fillId="0" borderId="2" xfId="22" applyNumberFormat="1" applyFont="1" applyFill="1" applyBorder="1" applyAlignment="1">
      <alignment horizontal="center" vertical="center"/>
    </xf>
    <xf numFmtId="4" fontId="7" fillId="0" borderId="2" xfId="22" applyNumberFormat="1" applyFont="1" applyFill="1" applyBorder="1" applyAlignment="1">
      <alignment horizontal="right" vertical="center" wrapText="1"/>
    </xf>
    <xf numFmtId="4" fontId="7" fillId="0" borderId="2" xfId="17" applyNumberFormat="1" applyFont="1" applyFill="1" applyBorder="1" applyAlignment="1" applyProtection="1">
      <alignment horizontal="righ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0" borderId="0" xfId="1" applyFont="1" applyAlignment="1">
      <alignment horizontal="left"/>
    </xf>
    <xf numFmtId="0" fontId="7" fillId="0" borderId="0" xfId="1" applyFont="1" applyAlignment="1">
      <alignment vertical="center"/>
    </xf>
    <xf numFmtId="0" fontId="8" fillId="0" borderId="2" xfId="5" applyFont="1" applyFill="1" applyBorder="1" applyAlignment="1">
      <alignment horizontal="left" vertical="center" wrapText="1"/>
    </xf>
    <xf numFmtId="0" fontId="7" fillId="0" borderId="0" xfId="5" applyFont="1" applyFill="1" applyBorder="1" applyAlignment="1">
      <alignment horizontal="lef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Fill="1" applyBorder="1" applyAlignment="1">
      <alignment horizont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43" fontId="10" fillId="0" borderId="0" xfId="22" applyFont="1" applyAlignment="1">
      <alignment horizontal="right"/>
    </xf>
    <xf numFmtId="3" fontId="11" fillId="0" borderId="2" xfId="5" applyNumberFormat="1" applyFont="1" applyFill="1" applyBorder="1" applyAlignment="1">
      <alignment horizontal="center" vertical="top" wrapText="1"/>
    </xf>
    <xf numFmtId="43" fontId="11" fillId="0" borderId="2" xfId="22" applyFont="1" applyFill="1" applyBorder="1" applyAlignment="1">
      <alignment horizontal="right" vertical="top" wrapText="1"/>
    </xf>
    <xf numFmtId="0" fontId="10" fillId="0" borderId="0" xfId="5" applyFont="1" applyFill="1" applyBorder="1" applyAlignment="1">
      <alignment horizontal="center" vertical="top" wrapText="1"/>
    </xf>
    <xf numFmtId="43" fontId="10" fillId="0" borderId="0" xfId="22" applyFont="1" applyFill="1" applyBorder="1" applyAlignment="1">
      <alignment horizontal="right" vertical="top" wrapText="1"/>
    </xf>
    <xf numFmtId="0" fontId="10" fillId="0" borderId="0" xfId="1" applyFont="1" applyAlignment="1">
      <alignment horizontal="center"/>
    </xf>
    <xf numFmtId="0" fontId="7" fillId="0" borderId="2" xfId="1" applyFont="1" applyFill="1" applyBorder="1" applyAlignment="1">
      <alignment horizontal="center" vertical="center" wrapText="1"/>
    </xf>
    <xf numFmtId="0" fontId="7" fillId="0" borderId="2" xfId="1" applyFont="1" applyFill="1" applyBorder="1" applyAlignment="1">
      <alignment vertical="center"/>
    </xf>
    <xf numFmtId="0" fontId="7" fillId="0" borderId="2" xfId="22"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4" fontId="8" fillId="0" borderId="5" xfId="1" applyNumberFormat="1" applyFont="1" applyFill="1" applyBorder="1" applyAlignment="1">
      <alignment vertical="center" wrapText="1"/>
    </xf>
    <xf numFmtId="4" fontId="8" fillId="0" borderId="2" xfId="1" applyNumberFormat="1" applyFont="1" applyFill="1" applyBorder="1" applyAlignment="1">
      <alignment vertical="center" wrapText="1"/>
    </xf>
    <xf numFmtId="0" fontId="7" fillId="0" borderId="2" xfId="1" applyFont="1" applyFill="1" applyBorder="1" applyAlignment="1">
      <alignment vertical="top" wrapText="1"/>
    </xf>
    <xf numFmtId="3" fontId="7" fillId="0" borderId="2" xfId="22" applyNumberFormat="1" applyFont="1" applyFill="1" applyBorder="1" applyAlignment="1">
      <alignment horizontal="center" vertical="center" wrapText="1"/>
    </xf>
    <xf numFmtId="43" fontId="12" fillId="2" borderId="2" xfId="19" applyFont="1" applyFill="1" applyBorder="1" applyAlignment="1">
      <alignment horizontal="right" vertical="center" wrapText="1"/>
    </xf>
  </cellXfs>
  <cellStyles count="25">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19" xfId="24"/>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abSelected="1" view="pageBreakPreview" zoomScaleSheetLayoutView="100" workbookViewId="0">
      <selection activeCell="J29" sqref="J29"/>
    </sheetView>
  </sheetViews>
  <sheetFormatPr defaultColWidth="8.85546875" defaultRowHeight="12" x14ac:dyDescent="0.2"/>
  <cols>
    <col min="1" max="1" width="6.42578125" style="1" customWidth="1"/>
    <col min="2" max="2" width="40.5703125" style="28" customWidth="1"/>
    <col min="3" max="3" width="58.85546875" style="1" customWidth="1"/>
    <col min="4" max="4" width="13.28515625" style="1" customWidth="1"/>
    <col min="5" max="5" width="15.42578125" style="41" customWidth="1"/>
    <col min="6" max="6" width="13.28515625" style="36" customWidth="1"/>
    <col min="7" max="7" width="17.85546875" style="1" customWidth="1"/>
    <col min="8" max="16384" width="8.85546875" style="1"/>
  </cols>
  <sheetData>
    <row r="1" spans="1:7" x14ac:dyDescent="0.2">
      <c r="E1" s="27" t="s">
        <v>0</v>
      </c>
      <c r="F1" s="12"/>
    </row>
    <row r="2" spans="1:7" x14ac:dyDescent="0.2">
      <c r="E2" s="27" t="s">
        <v>44</v>
      </c>
      <c r="F2" s="12"/>
    </row>
    <row r="4" spans="1:7" s="2" customFormat="1" ht="15.75" customHeight="1" x14ac:dyDescent="0.2">
      <c r="A4" s="33" t="s">
        <v>1</v>
      </c>
      <c r="B4" s="33"/>
      <c r="C4" s="33"/>
      <c r="D4" s="33"/>
      <c r="E4" s="33"/>
      <c r="F4" s="33"/>
      <c r="G4" s="33"/>
    </row>
    <row r="5" spans="1:7" s="2" customFormat="1" ht="40.5" customHeight="1" x14ac:dyDescent="0.2">
      <c r="A5" s="15" t="s">
        <v>2</v>
      </c>
      <c r="B5" s="15" t="s">
        <v>3</v>
      </c>
      <c r="C5" s="15" t="s">
        <v>9</v>
      </c>
      <c r="D5" s="15" t="s">
        <v>4</v>
      </c>
      <c r="E5" s="15" t="s">
        <v>5</v>
      </c>
      <c r="F5" s="16" t="s">
        <v>6</v>
      </c>
      <c r="G5" s="15" t="s">
        <v>7</v>
      </c>
    </row>
    <row r="6" spans="1:7" s="2" customFormat="1" ht="12.75" customHeight="1" x14ac:dyDescent="0.2">
      <c r="A6" s="45" t="s">
        <v>43</v>
      </c>
      <c r="B6" s="45"/>
      <c r="C6" s="45"/>
      <c r="D6" s="45"/>
      <c r="E6" s="45"/>
      <c r="F6" s="45"/>
      <c r="G6" s="46">
        <f>SUM(G7:G9)</f>
        <v>1807086.9</v>
      </c>
    </row>
    <row r="7" spans="1:7" s="2" customFormat="1" x14ac:dyDescent="0.2">
      <c r="A7" s="15">
        <v>1</v>
      </c>
      <c r="B7" s="43" t="s">
        <v>37</v>
      </c>
      <c r="C7" s="43" t="s">
        <v>38</v>
      </c>
      <c r="D7" s="20" t="s">
        <v>39</v>
      </c>
      <c r="E7" s="44">
        <f>1260+200</f>
        <v>1460</v>
      </c>
      <c r="F7" s="14">
        <v>14.45</v>
      </c>
      <c r="G7" s="22">
        <f>E7*F7</f>
        <v>21097</v>
      </c>
    </row>
    <row r="8" spans="1:7" s="2" customFormat="1" x14ac:dyDescent="0.2">
      <c r="A8" s="17">
        <v>2</v>
      </c>
      <c r="B8" s="43" t="s">
        <v>45</v>
      </c>
      <c r="C8" s="43" t="s">
        <v>46</v>
      </c>
      <c r="D8" s="20" t="s">
        <v>39</v>
      </c>
      <c r="E8" s="49">
        <v>1850</v>
      </c>
      <c r="F8" s="14">
        <v>884.43</v>
      </c>
      <c r="G8" s="22">
        <f t="shared" ref="G8:G9" si="0">E8*F8</f>
        <v>1636195.5</v>
      </c>
    </row>
    <row r="9" spans="1:7" s="2" customFormat="1" ht="48" x14ac:dyDescent="0.2">
      <c r="A9" s="17">
        <v>3</v>
      </c>
      <c r="B9" s="48" t="s">
        <v>40</v>
      </c>
      <c r="C9" s="43" t="s">
        <v>41</v>
      </c>
      <c r="D9" s="20" t="s">
        <v>42</v>
      </c>
      <c r="E9" s="44">
        <f>260+20</f>
        <v>280</v>
      </c>
      <c r="F9" s="14">
        <v>534.98</v>
      </c>
      <c r="G9" s="22">
        <f t="shared" si="0"/>
        <v>149794.4</v>
      </c>
    </row>
    <row r="10" spans="1:7" s="2" customFormat="1" ht="14.25" customHeight="1" x14ac:dyDescent="0.2">
      <c r="A10" s="34" t="s">
        <v>12</v>
      </c>
      <c r="B10" s="35"/>
      <c r="C10" s="35"/>
      <c r="D10" s="35"/>
      <c r="E10" s="35"/>
      <c r="F10" s="35"/>
      <c r="G10" s="47">
        <f>SUM(G11:G26)</f>
        <v>4762551.9000000004</v>
      </c>
    </row>
    <row r="11" spans="1:7" s="2" customFormat="1" ht="84" x14ac:dyDescent="0.2">
      <c r="A11" s="17">
        <v>4</v>
      </c>
      <c r="B11" s="18" t="s">
        <v>35</v>
      </c>
      <c r="C11" s="18" t="s">
        <v>36</v>
      </c>
      <c r="D11" s="42" t="s">
        <v>16</v>
      </c>
      <c r="E11" s="42">
        <f>2600+500</f>
        <v>3100</v>
      </c>
      <c r="F11" s="14">
        <v>640</v>
      </c>
      <c r="G11" s="23">
        <f t="shared" ref="G11:G26" si="1">E11*F11</f>
        <v>1984000</v>
      </c>
    </row>
    <row r="12" spans="1:7" s="2" customFormat="1" ht="26.25" customHeight="1" x14ac:dyDescent="0.2">
      <c r="A12" s="17">
        <v>5</v>
      </c>
      <c r="B12" s="18" t="s">
        <v>29</v>
      </c>
      <c r="C12" s="19" t="s">
        <v>30</v>
      </c>
      <c r="D12" s="20" t="s">
        <v>16</v>
      </c>
      <c r="E12" s="21">
        <f>1420+20</f>
        <v>1440</v>
      </c>
      <c r="F12" s="14">
        <v>63.92</v>
      </c>
      <c r="G12" s="23">
        <f t="shared" si="1"/>
        <v>92044.800000000003</v>
      </c>
    </row>
    <row r="13" spans="1:7" s="2" customFormat="1" ht="27" customHeight="1" x14ac:dyDescent="0.2">
      <c r="A13" s="17">
        <v>6</v>
      </c>
      <c r="B13" s="24" t="s">
        <v>31</v>
      </c>
      <c r="C13" s="25" t="s">
        <v>32</v>
      </c>
      <c r="D13" s="20" t="s">
        <v>16</v>
      </c>
      <c r="E13" s="21">
        <f>280+100</f>
        <v>380</v>
      </c>
      <c r="F13" s="14">
        <v>59.74</v>
      </c>
      <c r="G13" s="23">
        <f t="shared" si="1"/>
        <v>22701.200000000001</v>
      </c>
    </row>
    <row r="14" spans="1:7" s="2" customFormat="1" ht="25.5" customHeight="1" x14ac:dyDescent="0.2">
      <c r="A14" s="17">
        <v>7</v>
      </c>
      <c r="B14" s="24" t="s">
        <v>14</v>
      </c>
      <c r="C14" s="25" t="s">
        <v>15</v>
      </c>
      <c r="D14" s="20" t="s">
        <v>16</v>
      </c>
      <c r="E14" s="21">
        <v>150</v>
      </c>
      <c r="F14" s="14">
        <v>2025</v>
      </c>
      <c r="G14" s="23">
        <f t="shared" si="1"/>
        <v>303750</v>
      </c>
    </row>
    <row r="15" spans="1:7" s="2" customFormat="1" ht="25.5" customHeight="1" x14ac:dyDescent="0.2">
      <c r="A15" s="17">
        <v>8</v>
      </c>
      <c r="B15" s="24" t="s">
        <v>22</v>
      </c>
      <c r="C15" s="25" t="s">
        <v>23</v>
      </c>
      <c r="D15" s="20" t="s">
        <v>16</v>
      </c>
      <c r="E15" s="21">
        <f>161+15</f>
        <v>176</v>
      </c>
      <c r="F15" s="14">
        <v>1800</v>
      </c>
      <c r="G15" s="23">
        <f t="shared" si="1"/>
        <v>316800</v>
      </c>
    </row>
    <row r="16" spans="1:7" s="2" customFormat="1" ht="24" x14ac:dyDescent="0.2">
      <c r="A16" s="17">
        <v>9</v>
      </c>
      <c r="B16" s="24" t="s">
        <v>17</v>
      </c>
      <c r="C16" s="25" t="s">
        <v>17</v>
      </c>
      <c r="D16" s="20" t="s">
        <v>16</v>
      </c>
      <c r="E16" s="26">
        <f>450+50</f>
        <v>500</v>
      </c>
      <c r="F16" s="50">
        <v>642</v>
      </c>
      <c r="G16" s="23">
        <f t="shared" si="1"/>
        <v>321000</v>
      </c>
    </row>
    <row r="17" spans="1:7" s="2" customFormat="1" ht="312" x14ac:dyDescent="0.2">
      <c r="A17" s="17">
        <v>10</v>
      </c>
      <c r="B17" s="24" t="s">
        <v>47</v>
      </c>
      <c r="C17" s="25" t="s">
        <v>48</v>
      </c>
      <c r="D17" s="20" t="s">
        <v>13</v>
      </c>
      <c r="E17" s="26">
        <v>5</v>
      </c>
      <c r="F17" s="14">
        <v>3200</v>
      </c>
      <c r="G17" s="23">
        <f t="shared" si="1"/>
        <v>16000</v>
      </c>
    </row>
    <row r="18" spans="1:7" s="2" customFormat="1" ht="312" x14ac:dyDescent="0.2">
      <c r="A18" s="17">
        <v>11</v>
      </c>
      <c r="B18" s="24" t="s">
        <v>49</v>
      </c>
      <c r="C18" s="25" t="s">
        <v>50</v>
      </c>
      <c r="D18" s="20" t="s">
        <v>13</v>
      </c>
      <c r="E18" s="26">
        <v>25</v>
      </c>
      <c r="F18" s="14">
        <v>11964</v>
      </c>
      <c r="G18" s="23">
        <f t="shared" si="1"/>
        <v>299100</v>
      </c>
    </row>
    <row r="19" spans="1:7" s="2" customFormat="1" ht="132" x14ac:dyDescent="0.2">
      <c r="A19" s="17">
        <v>12</v>
      </c>
      <c r="B19" s="24" t="s">
        <v>51</v>
      </c>
      <c r="C19" s="25" t="s">
        <v>52</v>
      </c>
      <c r="D19" s="20" t="s">
        <v>13</v>
      </c>
      <c r="E19" s="26">
        <v>20</v>
      </c>
      <c r="F19" s="14">
        <v>7000</v>
      </c>
      <c r="G19" s="23">
        <f t="shared" si="1"/>
        <v>140000</v>
      </c>
    </row>
    <row r="20" spans="1:7" s="2" customFormat="1" ht="24" x14ac:dyDescent="0.2">
      <c r="A20" s="17">
        <v>13</v>
      </c>
      <c r="B20" s="24" t="s">
        <v>18</v>
      </c>
      <c r="C20" s="25" t="s">
        <v>18</v>
      </c>
      <c r="D20" s="20" t="s">
        <v>16</v>
      </c>
      <c r="E20" s="26">
        <f>2000+600</f>
        <v>2600</v>
      </c>
      <c r="F20" s="14">
        <v>65.7</v>
      </c>
      <c r="G20" s="23">
        <f t="shared" si="1"/>
        <v>170820</v>
      </c>
    </row>
    <row r="21" spans="1:7" s="2" customFormat="1" ht="37.5" customHeight="1" x14ac:dyDescent="0.2">
      <c r="A21" s="17">
        <v>14</v>
      </c>
      <c r="B21" s="24" t="s">
        <v>24</v>
      </c>
      <c r="C21" s="25" t="s">
        <v>25</v>
      </c>
      <c r="D21" s="20" t="s">
        <v>16</v>
      </c>
      <c r="E21" s="26">
        <f>2110+110</f>
        <v>2220</v>
      </c>
      <c r="F21" s="14">
        <v>265.87</v>
      </c>
      <c r="G21" s="23">
        <f t="shared" si="1"/>
        <v>590231.4</v>
      </c>
    </row>
    <row r="22" spans="1:7" s="2" customFormat="1" ht="26.25" customHeight="1" x14ac:dyDescent="0.2">
      <c r="A22" s="17">
        <v>15</v>
      </c>
      <c r="B22" s="24" t="s">
        <v>26</v>
      </c>
      <c r="C22" s="25" t="s">
        <v>27</v>
      </c>
      <c r="D22" s="20" t="s">
        <v>16</v>
      </c>
      <c r="E22" s="26">
        <v>760</v>
      </c>
      <c r="F22" s="14">
        <v>265.87</v>
      </c>
      <c r="G22" s="23">
        <f t="shared" si="1"/>
        <v>202061.2</v>
      </c>
    </row>
    <row r="23" spans="1:7" s="2" customFormat="1" ht="36.75" customHeight="1" x14ac:dyDescent="0.2">
      <c r="A23" s="17">
        <v>16</v>
      </c>
      <c r="B23" s="24" t="s">
        <v>19</v>
      </c>
      <c r="C23" s="25" t="s">
        <v>20</v>
      </c>
      <c r="D23" s="20" t="s">
        <v>16</v>
      </c>
      <c r="E23" s="26">
        <v>200</v>
      </c>
      <c r="F23" s="14">
        <v>265.87</v>
      </c>
      <c r="G23" s="23">
        <f t="shared" si="1"/>
        <v>53174</v>
      </c>
    </row>
    <row r="24" spans="1:7" s="2" customFormat="1" ht="27" customHeight="1" x14ac:dyDescent="0.2">
      <c r="A24" s="17">
        <v>17</v>
      </c>
      <c r="B24" s="24" t="s">
        <v>33</v>
      </c>
      <c r="C24" s="25" t="s">
        <v>34</v>
      </c>
      <c r="D24" s="20" t="s">
        <v>16</v>
      </c>
      <c r="E24" s="26">
        <v>12</v>
      </c>
      <c r="F24" s="14">
        <v>11900</v>
      </c>
      <c r="G24" s="23">
        <f t="shared" si="1"/>
        <v>142800</v>
      </c>
    </row>
    <row r="25" spans="1:7" s="2" customFormat="1" x14ac:dyDescent="0.2">
      <c r="A25" s="17">
        <v>18</v>
      </c>
      <c r="B25" s="24" t="s">
        <v>28</v>
      </c>
      <c r="C25" s="25" t="s">
        <v>28</v>
      </c>
      <c r="D25" s="20" t="s">
        <v>16</v>
      </c>
      <c r="E25" s="26">
        <f>650+200</f>
        <v>850</v>
      </c>
      <c r="F25" s="14">
        <v>80.010000000000005</v>
      </c>
      <c r="G25" s="23">
        <f t="shared" si="1"/>
        <v>68008.5</v>
      </c>
    </row>
    <row r="26" spans="1:7" s="2" customFormat="1" ht="24" x14ac:dyDescent="0.2">
      <c r="A26" s="17">
        <v>19</v>
      </c>
      <c r="B26" s="24" t="s">
        <v>21</v>
      </c>
      <c r="C26" s="25" t="s">
        <v>21</v>
      </c>
      <c r="D26" s="20" t="s">
        <v>16</v>
      </c>
      <c r="E26" s="26">
        <v>30</v>
      </c>
      <c r="F26" s="14">
        <v>1335.3600000000001</v>
      </c>
      <c r="G26" s="23">
        <f t="shared" si="1"/>
        <v>40060.800000000003</v>
      </c>
    </row>
    <row r="27" spans="1:7" s="6" customFormat="1" ht="13.5" customHeight="1" x14ac:dyDescent="0.2">
      <c r="A27" s="3"/>
      <c r="B27" s="29" t="s">
        <v>10</v>
      </c>
      <c r="C27" s="13"/>
      <c r="D27" s="4"/>
      <c r="E27" s="37"/>
      <c r="F27" s="38"/>
      <c r="G27" s="5">
        <f>G6+G10</f>
        <v>6569638.8000000007</v>
      </c>
    </row>
    <row r="28" spans="1:7" ht="9.75" customHeight="1" x14ac:dyDescent="0.2">
      <c r="A28" s="7"/>
      <c r="B28" s="30"/>
      <c r="C28" s="8"/>
      <c r="D28" s="9"/>
      <c r="E28" s="39"/>
      <c r="F28" s="40"/>
      <c r="G28" s="10"/>
    </row>
    <row r="29" spans="1:7" x14ac:dyDescent="0.2">
      <c r="A29" s="32" t="s">
        <v>8</v>
      </c>
      <c r="B29" s="32"/>
      <c r="C29" s="32"/>
      <c r="D29" s="32"/>
      <c r="E29" s="32"/>
      <c r="F29" s="32"/>
      <c r="G29" s="32"/>
    </row>
    <row r="30" spans="1:7" s="11" customFormat="1" ht="39.75" customHeight="1" x14ac:dyDescent="0.2">
      <c r="A30" s="31" t="s">
        <v>11</v>
      </c>
      <c r="B30" s="31"/>
      <c r="C30" s="31"/>
      <c r="D30" s="31"/>
      <c r="E30" s="31"/>
      <c r="F30" s="31"/>
      <c r="G30" s="31"/>
    </row>
  </sheetData>
  <mergeCells count="5">
    <mergeCell ref="A30:G30"/>
    <mergeCell ref="A29:G29"/>
    <mergeCell ref="A4:G4"/>
    <mergeCell ref="A10:F10"/>
    <mergeCell ref="A6:F6"/>
  </mergeCells>
  <pageMargins left="0.19685039370078741" right="0.19685039370078741" top="0.74803149606299213" bottom="0.74803149606299213"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2023-02-15T11:57:50Z</cp:lastPrinted>
  <dcterms:created xsi:type="dcterms:W3CDTF">2019-03-11T10:08:28Z</dcterms:created>
  <dcterms:modified xsi:type="dcterms:W3CDTF">2024-01-16T06:57:46Z</dcterms:modified>
</cp:coreProperties>
</file>