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9 от 13.01.2023\"/>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МИ'!$A$1:$G$44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G12" i="1" l="1"/>
  <c r="G6" i="1"/>
  <c r="E9" i="1" l="1"/>
  <c r="G37" i="1" l="1"/>
  <c r="G38" i="1"/>
  <c r="G39" i="1"/>
  <c r="G36" i="1"/>
  <c r="G35" i="1" s="1"/>
  <c r="G40" i="1" s="1"/>
  <c r="E32" i="1"/>
  <c r="E29" i="1"/>
  <c r="G22" i="1" l="1"/>
  <c r="E24" i="1" l="1"/>
  <c r="E19" i="1"/>
  <c r="E20" i="1"/>
  <c r="G32" i="1" l="1"/>
  <c r="G29" i="1" l="1"/>
  <c r="G28" i="1" l="1"/>
  <c r="G27" i="1"/>
  <c r="G25" i="1" l="1"/>
  <c r="G23" i="1"/>
  <c r="G21" i="1"/>
  <c r="G19" i="1"/>
  <c r="G20" i="1"/>
  <c r="G17" i="1"/>
  <c r="G16" i="1"/>
  <c r="G15" i="1"/>
  <c r="G14" i="1"/>
  <c r="G13" i="1" l="1"/>
  <c r="E11" i="1" l="1"/>
  <c r="G9" i="1"/>
  <c r="G10" i="1"/>
  <c r="E8" i="1"/>
  <c r="G8" i="1" s="1"/>
  <c r="E7" i="1"/>
  <c r="G24" i="1" l="1"/>
  <c r="G26" i="1"/>
  <c r="G30" i="1"/>
  <c r="G31" i="1"/>
  <c r="G33" i="1"/>
  <c r="G34" i="1"/>
  <c r="G18" i="1"/>
  <c r="G11" i="1" l="1"/>
  <c r="G7" i="1"/>
</calcChain>
</file>

<file path=xl/sharedStrings.xml><?xml version="1.0" encoding="utf-8"?>
<sst xmlns="http://schemas.openxmlformats.org/spreadsheetml/2006/main" count="109" uniqueCount="74">
  <si>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</si>
  <si>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</si>
  <si>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</si>
  <si>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</si>
  <si>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</si>
  <si>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</si>
  <si>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</si>
  <si>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</si>
  <si>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</si>
  <si>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</si>
  <si>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</si>
  <si>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</si>
  <si>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Сумма закупа</t>
  </si>
  <si>
    <t>штука</t>
  </si>
  <si>
    <t>Лекарственные средства</t>
  </si>
  <si>
    <t>Атропин</t>
  </si>
  <si>
    <t>раствор для инъекций 1мг/мл 1 мл</t>
  </si>
  <si>
    <t>ампула</t>
  </si>
  <si>
    <t>флакон</t>
  </si>
  <si>
    <t xml:space="preserve">Однокомпонентные калоприемники представляют собой емкости из запахонепроницаемой пленки. Двойная система крепления – липкий фланец и герметизирующее кольцо – надежно удерживает емкость на теле пациента и обеспечивает герметичность и отсутствие запаха. Кроме того, материал кольца обладает ранозаживляющими свойствами. Емкости комплектуются пластиковым зажимом, позволяющим удалять содержимое и промывать калоприемник, не снимая его со стомы. Калоприемник – для стомы диаметром от 20 до 80мм.
Калоприемники наружная сторона емкостей выполнена из прозрачной бесцветной полимерной пленки, что позволяет контролировать содержимое. Калоприемники выполнены полностью из непрозрачной пленки телесного цвета с мягкой сетчатой подкладкой, прилегающей к коже. В комплекте, состоящем из 5 емкостей, 1 пластикового зажима и инструкции по использованию.
</t>
  </si>
  <si>
    <t>комплект</t>
  </si>
  <si>
    <t>Калоприемник от 20 до 80мм</t>
  </si>
  <si>
    <t xml:space="preserve">Катетер Фоллея, двухходовой катетер, латексный с силиконовым покрытием, размер 18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</si>
  <si>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</si>
  <si>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</si>
  <si>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Шприц  инъекционный трехкомпонентный стерильный однократного применения  объемом 3 мл, с иглой 21G</t>
  </si>
  <si>
    <t>Шприц  тип Жанэ   50 мл одноразовый с наконечникам для катетерной насадки</t>
  </si>
  <si>
    <t>Кружка Эсмарха 2 литра одноразовые</t>
  </si>
  <si>
    <t>к объявлению 9 от 13.01.2023г.</t>
  </si>
  <si>
    <t>Аммиак</t>
  </si>
  <si>
    <t>раствор для наружного применения 10 % 20 мл</t>
  </si>
  <si>
    <t>Перекись водорода 3%- 100,0</t>
  </si>
  <si>
    <t>раствор для наружного применения 3% 100 мл</t>
  </si>
  <si>
    <t>Простое сочетание солей и ветрогонных препаратов</t>
  </si>
  <si>
    <t>суспензия для внутреннего применения 170 мл</t>
  </si>
  <si>
    <t>Электролиты (Натрия хлорид + Калия хлорид + Кальция хлорида дигидрат + Магния хлорида гексагидрат + Натрия ацетата тригидрат + Яблочная кислота)</t>
  </si>
  <si>
    <t>раствор для инфузий, 500 мл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</si>
  <si>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</si>
  <si>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</si>
  <si>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Бумага для ЭКГ аппарата Cardio Care 2000</t>
  </si>
  <si>
    <t>Жгут стягивающий ЖВ-01 (с фиксатором)</t>
  </si>
  <si>
    <t>При проведении внутривенных манипуляций с помощью жгута кровоостанавливающего ЖВ-01 исключено защемление кожи, одежды. Конструкция жгута позволяет работать с ним одной рукой. Вес жгута около 100 г. Длина жгута (525±25) мм.Защелка удерживается в корпусе при нагрузке на эластичную ленту не менее 8кГс.</t>
  </si>
  <si>
    <t>Зонд ректальный (ПХВ) для одноразового применения размер №30</t>
  </si>
  <si>
    <t>Изогнутые иглы Губера предназначены для инфузии 20G - 0,9мм/рабочая длина 20 мм</t>
  </si>
  <si>
    <t>Изогнутые иглы Губера предназначены для инфузии 20G. Диаметр иглы Губера 0,9 мм 20G, полезная длина 20 мм.</t>
  </si>
  <si>
    <t>Канюля внутривенная с катетером и клапаном для инъекций, размер 18G, зеленая</t>
  </si>
  <si>
    <t>Канюля внутривенная с катетером и клапаном для инъекций, размер 20G</t>
  </si>
  <si>
    <t>Катетер внутривенный Бабочка, размер 21G</t>
  </si>
  <si>
    <t>Бумага для ЭКГ аппарата Cardio Care 2000, розового цвета, с диаграмной сеткой, внешняя обмотка, размер 215х25х16мм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</si>
  <si>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</si>
  <si>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</si>
  <si>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резиновые.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</si>
  <si>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Комплект для кислородной терапии (назальные кислородные канюли, размер L)</t>
  </si>
  <si>
    <t>Катетер 22 Ch, баллон  30 мл, 2 отверстия, длина 41 см 174030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Катетеры Фолея из силикона характеризуются чрезвычайной экономической эффективностью благодаря отличным характеристикам при долговременном использовании. Прозрачный. Баллон 30 мл. Длина катетера 41см. Клапан для шприцев Luer и Luer-lock. Рентгенконтрастные наконечник и продольная линия. Размер 22 Ch. Два боковых противолежащих овальных дренажных отверстия, расположенные в шахматном порядке. Одно чашевидное отверстие большего диаметра на проксимальном конце. Размер соответствует цветовому коду. Продолжительность использования установленного катетера до 6 недель. Стерильный, для одноразового использования. Не содержит латекса.</t>
  </si>
  <si>
    <t>Нить хирургический капрон, нерассасывающая №6, 20метр, стерильный</t>
  </si>
  <si>
    <t>Соединительная трубка для аспирационного наконечника одноразовый размер 1/4in,360cm</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</si>
  <si>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</si>
  <si>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</si>
  <si>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 xml:space="preserve">Катетер Фоллея, двухходовой катетер, латексный с силиконовым покрытием, размер 16 </t>
  </si>
  <si>
    <t>Катетер Фоллея, двухходовой катетер, латексный с силиконовым покрытием, размер 24</t>
  </si>
  <si>
    <t>Катетер Фоллея, двухходовой катетер, латексный с силиконовым покрытием, размер 20</t>
  </si>
  <si>
    <t>Катетер Фоллея, двухходовой катетер, латексный с силиконовым покрытием, размер 22</t>
  </si>
  <si>
    <t>АПТВ-тест (100 определений)</t>
  </si>
  <si>
    <t>Тех-пластин тест (100 определений)</t>
  </si>
  <si>
    <t>РФМК-тест (200 определений)</t>
  </si>
  <si>
    <t>Контрольная плазма для гемостаза</t>
  </si>
  <si>
    <t>упаковка</t>
  </si>
  <si>
    <t>набор</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</si>
  <si>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</si>
  <si>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 xml:space="preserve">Техпластин-тест 4*25 тестов. Техпластин-тест предназначен для оценки протромбинового времени свертывания. Тромбопластин (фактор III, тромбокиназа) превращает протромбин плазмы крови в присутствии ионов кальция в активный фермент тромбин, трансформирующий фибри-ноген плазмы крови в нерастворимый фибрин. Измеряется протромбиновое время - время образования фибрина в плазме крови в присутствии ионов кальция и тромбо-пластина (растворимого экстракта из мозга кролика). </t>
  </si>
  <si>
    <t xml:space="preserve">Набор РФМК-тест предназначен для определения в плазме крови раст­во­римых фибрин-мономерных комплексов (РФМК), являющихся маркерами внутри­сосудис­то­го свертывания крови при тромбозах, тромбоэмболиях, ДВС-синдромах раз­лич­ного генеза. Принцип метода определения РФМК в плазме крови заключается в появлении в плазме, содер-    ж­ащей РФМК, зёрен (паракоагулята) фибрина после добавления к ней раствора фенантролина. Состав набора: 1. Орто-фенантролина гидрохлорид, 70 мг - 2 фл. 2. Контроль-минус (лиофилизированная плазма крови человека, не содер­жа­щая РФМК), на 1 мл - 1 фл. 3. Контроль-плюс (лиофилизированная плазма крови человека, содержащая РФМК), на 1 мл - 1 фл. </t>
  </si>
  <si>
    <t>Реагент является лиофилизированной смесью бедной тромбоцитами плазмы крови,полученной не менее, чем от 20 здоровых людей.РНП-плазма стабилизирована цитратом натрия, обследована на инфицированность вирусами  гепатита В и ВИЧ.РНП-плазму применяют для стандартизации биологических реагентов, использующих в различных тестах при исследовании системы гемостаза и получения контрольных результатов, а также для проведения контроля качества анализов.РНП-плазму применяют в качестве контроля в следующих тестах: протромбиновое время свертывания,Активированное парциональное (частично0 тромбопластиновое времясвертывания (АПТВ/АЧТВ).Фасовка: референтная нормальная пулированная плазма (РНП-плазма)(лиофильно высушенная контрольная плазма крови человека с нормальным диапозоном значения), на 1 мл во флаконе.</t>
  </si>
  <si>
    <t>Реактивы для исследования  системы гемостаза</t>
  </si>
  <si>
    <t>Катетр Фоллея, трехходовой катетер из силикона, размер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</si>
</sst>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67">
    <xf numFmtId="0" fontId="0" fillId="0" borderId="0" xfId="0"/>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8" fillId="0" borderId="3" xfId="5"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3" xfId="5" applyFont="1" applyFill="1" applyBorder="1" applyAlignment="1">
      <alignment horizontal="center" vertical="top" wrapText="1"/>
    </xf>
    <xf numFmtId="0" fontId="7" fillId="0" borderId="0" xfId="1" applyFont="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3"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3" xfId="0" applyFont="1" applyFill="1" applyBorder="1" applyAlignment="1">
      <alignment vertical="top" wrapText="1"/>
    </xf>
    <xf numFmtId="0" fontId="7" fillId="0" borderId="3" xfId="0" applyFont="1" applyFill="1" applyBorder="1" applyAlignment="1">
      <alignment horizontal="center" vertical="center" wrapText="1"/>
    </xf>
    <xf numFmtId="0" fontId="8" fillId="0" borderId="3" xfId="0" applyFont="1" applyFill="1" applyBorder="1" applyAlignment="1">
      <alignment vertical="top"/>
    </xf>
    <xf numFmtId="43" fontId="8" fillId="0" borderId="3" xfId="22" applyNumberFormat="1" applyFont="1" applyFill="1" applyBorder="1" applyAlignment="1">
      <alignment horizontal="right" vertical="top" wrapText="1"/>
    </xf>
    <xf numFmtId="43" fontId="7" fillId="0" borderId="0" xfId="22" applyNumberFormat="1" applyFont="1" applyFill="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left" vertical="center" wrapText="1"/>
    </xf>
    <xf numFmtId="43" fontId="7" fillId="0" borderId="2" xfId="1" applyNumberFormat="1" applyFont="1" applyBorder="1" applyAlignment="1">
      <alignment horizontal="right" vertical="center" wrapText="1"/>
    </xf>
    <xf numFmtId="43" fontId="8" fillId="0" borderId="2" xfId="1" applyNumberFormat="1" applyFont="1" applyBorder="1" applyAlignment="1">
      <alignment horizontal="right" vertical="center" wrapText="1"/>
    </xf>
    <xf numFmtId="0" fontId="7" fillId="0" borderId="3" xfId="1" applyFont="1" applyBorder="1" applyAlignment="1">
      <alignment horizontal="left"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3" xfId="1" applyFont="1" applyBorder="1" applyAlignment="1">
      <alignment horizontal="center" vertical="center" wrapText="1"/>
    </xf>
    <xf numFmtId="43" fontId="7" fillId="0" borderId="2" xfId="22" applyFont="1" applyBorder="1" applyAlignment="1">
      <alignment horizontal="right" vertical="center" wrapText="1"/>
    </xf>
    <xf numFmtId="0" fontId="7" fillId="0" borderId="3" xfId="1" applyFont="1" applyBorder="1" applyAlignment="1">
      <alignment horizontal="left" vertical="center" wrapText="1"/>
    </xf>
    <xf numFmtId="3" fontId="7" fillId="0" borderId="3" xfId="19" applyNumberFormat="1" applyFont="1" applyFill="1" applyBorder="1" applyAlignment="1">
      <alignment horizontal="center" vertical="center"/>
    </xf>
    <xf numFmtId="43" fontId="7" fillId="0" borderId="3" xfId="19" applyNumberFormat="1"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7" fillId="0" borderId="3"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43" fontId="7" fillId="0" borderId="2" xfId="19" applyNumberFormat="1" applyFont="1" applyFill="1" applyBorder="1" applyAlignment="1">
      <alignment horizontal="right" vertical="center" wrapText="1"/>
    </xf>
    <xf numFmtId="0" fontId="7" fillId="0" borderId="3" xfId="0" applyFont="1" applyFill="1" applyBorder="1" applyAlignment="1">
      <alignment vertical="center" wrapText="1"/>
    </xf>
    <xf numFmtId="0" fontId="7" fillId="2" borderId="2" xfId="0" applyFont="1" applyFill="1" applyBorder="1" applyAlignment="1">
      <alignment horizontal="left" vertical="center" wrapText="1"/>
    </xf>
    <xf numFmtId="0" fontId="8" fillId="0" borderId="2" xfId="1" applyFont="1" applyBorder="1" applyAlignment="1">
      <alignment horizontal="center" vertical="center" wrapText="1"/>
    </xf>
    <xf numFmtId="43" fontId="8" fillId="0" borderId="2" xfId="22" applyFont="1" applyBorder="1" applyAlignment="1">
      <alignment horizontal="right" vertical="center" wrapText="1"/>
    </xf>
    <xf numFmtId="0" fontId="7" fillId="0" borderId="2" xfId="1" applyFont="1" applyBorder="1" applyAlignment="1">
      <alignment horizontal="left" vertical="center"/>
    </xf>
    <xf numFmtId="0" fontId="7" fillId="0" borderId="2" xfId="1" applyFont="1" applyBorder="1" applyAlignment="1">
      <alignment horizontal="left" vertical="top" wrapText="1"/>
    </xf>
    <xf numFmtId="0" fontId="7" fillId="0" borderId="4" xfId="1" applyFont="1" applyBorder="1" applyAlignment="1">
      <alignment horizontal="left" vertical="center"/>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7" fillId="0" borderId="2" xfId="0" applyFont="1" applyFill="1" applyBorder="1" applyAlignment="1">
      <alignment vertical="center"/>
    </xf>
    <xf numFmtId="0" fontId="7" fillId="0" borderId="2" xfId="0" applyFont="1" applyFill="1" applyBorder="1" applyAlignment="1">
      <alignment horizontal="left" vertical="center" wrapText="1"/>
    </xf>
    <xf numFmtId="43" fontId="7" fillId="0" borderId="0" xfId="22" applyNumberFormat="1" applyFont="1" applyFill="1" applyAlignment="1">
      <alignment horizontal="right" vertical="top"/>
    </xf>
    <xf numFmtId="43" fontId="8" fillId="0" borderId="2" xfId="22" applyNumberFormat="1" applyFont="1" applyFill="1" applyBorder="1" applyAlignment="1">
      <alignment horizontal="center" vertical="center" wrapText="1"/>
    </xf>
    <xf numFmtId="43" fontId="7" fillId="0" borderId="2" xfId="22" applyNumberFormat="1" applyFont="1" applyFill="1" applyBorder="1" applyAlignment="1">
      <alignment horizontal="right" vertical="center" wrapText="1"/>
    </xf>
    <xf numFmtId="0" fontId="7" fillId="0" borderId="2" xfId="1" applyFont="1" applyFill="1" applyBorder="1" applyAlignment="1">
      <alignment horizontal="right" vertical="center" wrapText="1"/>
    </xf>
    <xf numFmtId="2" fontId="7" fillId="0" borderId="2" xfId="1" applyNumberFormat="1" applyFont="1" applyFill="1" applyBorder="1" applyAlignment="1">
      <alignment horizontal="right" vertical="center" wrapText="1"/>
    </xf>
    <xf numFmtId="43" fontId="7" fillId="0" borderId="2" xfId="22" applyFont="1" applyFill="1" applyBorder="1" applyAlignment="1">
      <alignment horizontal="right" vertical="center" wrapText="1"/>
    </xf>
    <xf numFmtId="43" fontId="7" fillId="0" borderId="2" xfId="22" applyFont="1" applyFill="1" applyBorder="1" applyAlignment="1">
      <alignment horizontal="right" vertical="top" wrapText="1"/>
    </xf>
    <xf numFmtId="43" fontId="7" fillId="0" borderId="3" xfId="22" applyFont="1" applyFill="1" applyBorder="1" applyAlignment="1">
      <alignment horizontal="right"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view="pageBreakPreview" zoomScale="115" zoomScaleSheetLayoutView="115" workbookViewId="0">
      <selection activeCell="B28" sqref="B28"/>
    </sheetView>
  </sheetViews>
  <sheetFormatPr defaultColWidth="8.85546875" defaultRowHeight="12" x14ac:dyDescent="0.25"/>
  <cols>
    <col min="1" max="1" width="6.42578125" style="8" customWidth="1"/>
    <col min="2" max="2" width="49.5703125" style="8" customWidth="1"/>
    <col min="3" max="3" width="49.7109375" style="8" customWidth="1"/>
    <col min="4" max="4" width="13.28515625" style="8" customWidth="1"/>
    <col min="5" max="5" width="15.42578125" style="13" customWidth="1"/>
    <col min="6" max="6" width="13.28515625" style="59" customWidth="1"/>
    <col min="7" max="7" width="17.85546875" style="8" customWidth="1"/>
    <col min="8" max="16384" width="8.85546875" style="8"/>
  </cols>
  <sheetData>
    <row r="1" spans="1:7" x14ac:dyDescent="0.25">
      <c r="E1" s="17" t="s">
        <v>0</v>
      </c>
    </row>
    <row r="2" spans="1:7" x14ac:dyDescent="0.25">
      <c r="E2" s="17" t="s">
        <v>28</v>
      </c>
    </row>
    <row r="4" spans="1:7" ht="15.75" customHeight="1" x14ac:dyDescent="0.25">
      <c r="A4" s="51" t="s">
        <v>1</v>
      </c>
      <c r="B4" s="51"/>
      <c r="C4" s="51"/>
      <c r="D4" s="51"/>
      <c r="E4" s="51"/>
      <c r="F4" s="51"/>
      <c r="G4" s="51"/>
    </row>
    <row r="5" spans="1:7" ht="40.5" customHeight="1" x14ac:dyDescent="0.25">
      <c r="A5" s="44" t="s">
        <v>2</v>
      </c>
      <c r="B5" s="44" t="s">
        <v>3</v>
      </c>
      <c r="C5" s="44" t="s">
        <v>9</v>
      </c>
      <c r="D5" s="44" t="s">
        <v>4</v>
      </c>
      <c r="E5" s="14" t="s">
        <v>5</v>
      </c>
      <c r="F5" s="60" t="s">
        <v>6</v>
      </c>
      <c r="G5" s="44" t="s">
        <v>7</v>
      </c>
    </row>
    <row r="6" spans="1:7" ht="15" customHeight="1" x14ac:dyDescent="0.25">
      <c r="A6" s="52" t="s">
        <v>14</v>
      </c>
      <c r="B6" s="52"/>
      <c r="C6" s="52"/>
      <c r="D6" s="52"/>
      <c r="E6" s="52"/>
      <c r="F6" s="52"/>
      <c r="G6" s="27">
        <f>SUM(G7:G11)</f>
        <v>522851.25</v>
      </c>
    </row>
    <row r="7" spans="1:7" ht="18" customHeight="1" x14ac:dyDescent="0.25">
      <c r="A7" s="44">
        <v>1</v>
      </c>
      <c r="B7" s="25" t="s">
        <v>29</v>
      </c>
      <c r="C7" s="25" t="s">
        <v>30</v>
      </c>
      <c r="D7" s="23" t="s">
        <v>18</v>
      </c>
      <c r="E7" s="24">
        <f>40+5</f>
        <v>45</v>
      </c>
      <c r="F7" s="61">
        <v>40.61</v>
      </c>
      <c r="G7" s="26">
        <f>E7*F7</f>
        <v>1827.45</v>
      </c>
    </row>
    <row r="8" spans="1:7" ht="18" customHeight="1" x14ac:dyDescent="0.25">
      <c r="A8" s="44">
        <v>2</v>
      </c>
      <c r="B8" s="25" t="s">
        <v>15</v>
      </c>
      <c r="C8" s="25" t="s">
        <v>16</v>
      </c>
      <c r="D8" s="23" t="s">
        <v>17</v>
      </c>
      <c r="E8" s="24">
        <f>2300+250</f>
        <v>2550</v>
      </c>
      <c r="F8" s="61">
        <v>14.45</v>
      </c>
      <c r="G8" s="26">
        <f t="shared" ref="G8:G10" si="0">E8*F8</f>
        <v>36847.5</v>
      </c>
    </row>
    <row r="9" spans="1:7" ht="18" customHeight="1" x14ac:dyDescent="0.25">
      <c r="A9" s="44">
        <v>3</v>
      </c>
      <c r="B9" s="25" t="s">
        <v>31</v>
      </c>
      <c r="C9" s="25" t="s">
        <v>32</v>
      </c>
      <c r="D9" s="23" t="s">
        <v>18</v>
      </c>
      <c r="E9" s="24">
        <f>674+250</f>
        <v>924</v>
      </c>
      <c r="F9" s="61">
        <v>104.4</v>
      </c>
      <c r="G9" s="26">
        <f t="shared" si="0"/>
        <v>96465.600000000006</v>
      </c>
    </row>
    <row r="10" spans="1:7" ht="18" customHeight="1" x14ac:dyDescent="0.25">
      <c r="A10" s="44">
        <v>4</v>
      </c>
      <c r="B10" s="25" t="s">
        <v>33</v>
      </c>
      <c r="C10" s="25" t="s">
        <v>34</v>
      </c>
      <c r="D10" s="23" t="s">
        <v>18</v>
      </c>
      <c r="E10" s="24">
        <v>46</v>
      </c>
      <c r="F10" s="61">
        <v>980</v>
      </c>
      <c r="G10" s="26">
        <f t="shared" si="0"/>
        <v>45080</v>
      </c>
    </row>
    <row r="11" spans="1:7" ht="35.25" customHeight="1" x14ac:dyDescent="0.25">
      <c r="A11" s="44">
        <v>5</v>
      </c>
      <c r="B11" s="25" t="s">
        <v>35</v>
      </c>
      <c r="C11" s="25" t="s">
        <v>36</v>
      </c>
      <c r="D11" s="23" t="s">
        <v>18</v>
      </c>
      <c r="E11" s="24">
        <f>570+20</f>
        <v>590</v>
      </c>
      <c r="F11" s="61">
        <v>580.73</v>
      </c>
      <c r="G11" s="26">
        <f>E11*F11</f>
        <v>342630.7</v>
      </c>
    </row>
    <row r="12" spans="1:7" ht="12.75" customHeight="1" x14ac:dyDescent="0.25">
      <c r="A12" s="53" t="s">
        <v>11</v>
      </c>
      <c r="B12" s="53"/>
      <c r="C12" s="53"/>
      <c r="D12" s="53"/>
      <c r="E12" s="53"/>
      <c r="F12" s="53"/>
      <c r="G12" s="36">
        <f>SUM(G13:G34)</f>
        <v>9538175.5</v>
      </c>
    </row>
    <row r="13" spans="1:7" ht="48.75" customHeight="1" x14ac:dyDescent="0.25">
      <c r="A13" s="44">
        <v>6</v>
      </c>
      <c r="B13" s="38" t="s">
        <v>37</v>
      </c>
      <c r="C13" s="39" t="s">
        <v>38</v>
      </c>
      <c r="D13" s="6" t="s">
        <v>13</v>
      </c>
      <c r="E13" s="40">
        <v>1200</v>
      </c>
      <c r="F13" s="41">
        <v>836</v>
      </c>
      <c r="G13" s="32">
        <f>E13*F13</f>
        <v>1003200</v>
      </c>
    </row>
    <row r="14" spans="1:7" ht="25.5" customHeight="1" x14ac:dyDescent="0.25">
      <c r="A14" s="44">
        <v>7</v>
      </c>
      <c r="B14" s="42" t="s">
        <v>39</v>
      </c>
      <c r="C14" s="18" t="s">
        <v>48</v>
      </c>
      <c r="D14" s="6" t="s">
        <v>13</v>
      </c>
      <c r="E14" s="34">
        <v>20</v>
      </c>
      <c r="F14" s="41">
        <v>2290</v>
      </c>
      <c r="G14" s="32">
        <f>E14*F14</f>
        <v>45800</v>
      </c>
    </row>
    <row r="15" spans="1:7" ht="70.5" customHeight="1" x14ac:dyDescent="0.25">
      <c r="A15" s="44">
        <v>8</v>
      </c>
      <c r="B15" s="57" t="s">
        <v>40</v>
      </c>
      <c r="C15" s="39" t="s">
        <v>41</v>
      </c>
      <c r="D15" s="6" t="s">
        <v>13</v>
      </c>
      <c r="E15" s="34">
        <v>100</v>
      </c>
      <c r="F15" s="41">
        <v>3500</v>
      </c>
      <c r="G15" s="32">
        <f t="shared" ref="G15:G17" si="1">E15*F15</f>
        <v>350000</v>
      </c>
    </row>
    <row r="16" spans="1:7" ht="26.25" customHeight="1" x14ac:dyDescent="0.25">
      <c r="A16" s="44">
        <v>9</v>
      </c>
      <c r="B16" s="39" t="s">
        <v>42</v>
      </c>
      <c r="C16" s="39" t="s">
        <v>42</v>
      </c>
      <c r="D16" s="6" t="s">
        <v>13</v>
      </c>
      <c r="E16" s="34">
        <v>100</v>
      </c>
      <c r="F16" s="41">
        <v>235.4</v>
      </c>
      <c r="G16" s="32">
        <f t="shared" si="1"/>
        <v>23540</v>
      </c>
    </row>
    <row r="17" spans="1:7" ht="26.25" customHeight="1" x14ac:dyDescent="0.25">
      <c r="A17" s="44">
        <v>10</v>
      </c>
      <c r="B17" s="37" t="s">
        <v>43</v>
      </c>
      <c r="C17" s="18" t="s">
        <v>44</v>
      </c>
      <c r="D17" s="6" t="s">
        <v>13</v>
      </c>
      <c r="E17" s="34">
        <v>1270</v>
      </c>
      <c r="F17" s="41">
        <v>1890</v>
      </c>
      <c r="G17" s="32">
        <f t="shared" si="1"/>
        <v>2400300</v>
      </c>
    </row>
    <row r="18" spans="1:7" ht="189.75" customHeight="1" x14ac:dyDescent="0.25">
      <c r="A18" s="44">
        <v>11</v>
      </c>
      <c r="B18" s="33" t="s">
        <v>21</v>
      </c>
      <c r="C18" s="28" t="s">
        <v>19</v>
      </c>
      <c r="D18" s="23" t="s">
        <v>20</v>
      </c>
      <c r="E18" s="31">
        <v>300</v>
      </c>
      <c r="F18" s="62">
        <v>503.77</v>
      </c>
      <c r="G18" s="32">
        <f>E18*F18</f>
        <v>151131</v>
      </c>
    </row>
    <row r="19" spans="1:7" ht="27" customHeight="1" x14ac:dyDescent="0.25">
      <c r="A19" s="44">
        <v>12</v>
      </c>
      <c r="B19" s="33" t="s">
        <v>45</v>
      </c>
      <c r="C19" s="28" t="s">
        <v>45</v>
      </c>
      <c r="D19" s="23" t="s">
        <v>13</v>
      </c>
      <c r="E19" s="31">
        <f>6000+400</f>
        <v>6400</v>
      </c>
      <c r="F19" s="63">
        <v>65.7</v>
      </c>
      <c r="G19" s="32">
        <f t="shared" ref="G19:G23" si="2">E19*F19</f>
        <v>420480</v>
      </c>
    </row>
    <row r="20" spans="1:7" ht="27" customHeight="1" x14ac:dyDescent="0.25">
      <c r="A20" s="44">
        <v>13</v>
      </c>
      <c r="B20" s="33" t="s">
        <v>46</v>
      </c>
      <c r="C20" s="28" t="s">
        <v>46</v>
      </c>
      <c r="D20" s="23" t="s">
        <v>13</v>
      </c>
      <c r="E20" s="31">
        <f>2650+300</f>
        <v>2950</v>
      </c>
      <c r="F20" s="63">
        <v>65.7</v>
      </c>
      <c r="G20" s="32">
        <f t="shared" si="2"/>
        <v>193815</v>
      </c>
    </row>
    <row r="21" spans="1:7" ht="15.75" customHeight="1" x14ac:dyDescent="0.25">
      <c r="A21" s="44">
        <v>14</v>
      </c>
      <c r="B21" s="33" t="s">
        <v>47</v>
      </c>
      <c r="C21" s="28" t="s">
        <v>47</v>
      </c>
      <c r="D21" s="23" t="s">
        <v>13</v>
      </c>
      <c r="E21" s="31">
        <v>600</v>
      </c>
      <c r="F21" s="63">
        <v>17</v>
      </c>
      <c r="G21" s="32">
        <f t="shared" si="2"/>
        <v>10200</v>
      </c>
    </row>
    <row r="22" spans="1:7" ht="72.75" customHeight="1" x14ac:dyDescent="0.25">
      <c r="A22" s="44">
        <v>15</v>
      </c>
      <c r="B22" s="33" t="s">
        <v>56</v>
      </c>
      <c r="C22" s="28" t="s">
        <v>57</v>
      </c>
      <c r="D22" s="23" t="s">
        <v>13</v>
      </c>
      <c r="E22" s="31">
        <v>150</v>
      </c>
      <c r="F22" s="64">
        <v>266</v>
      </c>
      <c r="G22" s="32">
        <f t="shared" si="2"/>
        <v>39900</v>
      </c>
    </row>
    <row r="23" spans="1:7" ht="129" customHeight="1" x14ac:dyDescent="0.25">
      <c r="A23" s="44">
        <v>16</v>
      </c>
      <c r="B23" s="33" t="s">
        <v>58</v>
      </c>
      <c r="C23" s="28" t="s">
        <v>49</v>
      </c>
      <c r="D23" s="23" t="s">
        <v>13</v>
      </c>
      <c r="E23" s="31">
        <v>550</v>
      </c>
      <c r="F23" s="64">
        <v>266</v>
      </c>
      <c r="G23" s="32">
        <f t="shared" si="2"/>
        <v>146300</v>
      </c>
    </row>
    <row r="24" spans="1:7" ht="129" customHeight="1" x14ac:dyDescent="0.25">
      <c r="A24" s="44">
        <v>17</v>
      </c>
      <c r="B24" s="33" t="s">
        <v>22</v>
      </c>
      <c r="C24" s="28" t="s">
        <v>23</v>
      </c>
      <c r="D24" s="23" t="s">
        <v>13</v>
      </c>
      <c r="E24" s="31">
        <f>432+70</f>
        <v>502</v>
      </c>
      <c r="F24" s="64">
        <v>266</v>
      </c>
      <c r="G24" s="32">
        <f t="shared" ref="G24:G34" si="3">E24*F24</f>
        <v>133532</v>
      </c>
    </row>
    <row r="25" spans="1:7" ht="157.5" customHeight="1" x14ac:dyDescent="0.25">
      <c r="A25" s="44">
        <v>18</v>
      </c>
      <c r="B25" s="33" t="s">
        <v>59</v>
      </c>
      <c r="C25" s="39" t="s">
        <v>50</v>
      </c>
      <c r="D25" s="23" t="s">
        <v>13</v>
      </c>
      <c r="E25" s="31">
        <v>250</v>
      </c>
      <c r="F25" s="64">
        <v>266</v>
      </c>
      <c r="G25" s="32">
        <f t="shared" si="3"/>
        <v>66500</v>
      </c>
    </row>
    <row r="26" spans="1:7" ht="130.5" customHeight="1" x14ac:dyDescent="0.25">
      <c r="A26" s="44">
        <v>19</v>
      </c>
      <c r="B26" s="33" t="s">
        <v>60</v>
      </c>
      <c r="C26" s="28" t="s">
        <v>24</v>
      </c>
      <c r="D26" s="23" t="s">
        <v>13</v>
      </c>
      <c r="E26" s="31">
        <v>900</v>
      </c>
      <c r="F26" s="64">
        <v>266</v>
      </c>
      <c r="G26" s="32">
        <f t="shared" si="3"/>
        <v>239400</v>
      </c>
    </row>
    <row r="27" spans="1:7" ht="130.5" customHeight="1" x14ac:dyDescent="0.25">
      <c r="A27" s="44">
        <v>20</v>
      </c>
      <c r="B27" s="33" t="s">
        <v>61</v>
      </c>
      <c r="C27" s="28" t="s">
        <v>51</v>
      </c>
      <c r="D27" s="23" t="s">
        <v>13</v>
      </c>
      <c r="E27" s="31">
        <v>300</v>
      </c>
      <c r="F27" s="64">
        <v>266</v>
      </c>
      <c r="G27" s="32">
        <f t="shared" si="3"/>
        <v>79800</v>
      </c>
    </row>
    <row r="28" spans="1:7" ht="212.25" customHeight="1" x14ac:dyDescent="0.25">
      <c r="A28" s="44">
        <v>21</v>
      </c>
      <c r="B28" s="33" t="s">
        <v>73</v>
      </c>
      <c r="C28" s="28" t="s">
        <v>53</v>
      </c>
      <c r="D28" s="23" t="s">
        <v>13</v>
      </c>
      <c r="E28" s="31">
        <v>100</v>
      </c>
      <c r="F28" s="64">
        <v>10100</v>
      </c>
      <c r="G28" s="32">
        <f t="shared" si="3"/>
        <v>1010000</v>
      </c>
    </row>
    <row r="29" spans="1:7" ht="23.25" customHeight="1" x14ac:dyDescent="0.25">
      <c r="A29" s="44">
        <v>22</v>
      </c>
      <c r="B29" s="33" t="s">
        <v>52</v>
      </c>
      <c r="C29" s="33" t="s">
        <v>52</v>
      </c>
      <c r="D29" s="23" t="s">
        <v>13</v>
      </c>
      <c r="E29" s="31">
        <f>705+5</f>
        <v>710</v>
      </c>
      <c r="F29" s="64">
        <v>481.5</v>
      </c>
      <c r="G29" s="32">
        <f t="shared" si="3"/>
        <v>341865</v>
      </c>
    </row>
    <row r="30" spans="1:7" ht="12.75" customHeight="1" x14ac:dyDescent="0.25">
      <c r="A30" s="44">
        <v>23</v>
      </c>
      <c r="B30" s="33" t="s">
        <v>27</v>
      </c>
      <c r="C30" s="28" t="s">
        <v>27</v>
      </c>
      <c r="D30" s="29" t="s">
        <v>13</v>
      </c>
      <c r="E30" s="30">
        <v>810</v>
      </c>
      <c r="F30" s="65">
        <v>810</v>
      </c>
      <c r="G30" s="32">
        <f t="shared" si="3"/>
        <v>656100</v>
      </c>
    </row>
    <row r="31" spans="1:7" ht="23.25" customHeight="1" x14ac:dyDescent="0.25">
      <c r="A31" s="44">
        <v>24</v>
      </c>
      <c r="B31" s="43" t="s">
        <v>54</v>
      </c>
      <c r="C31" s="43" t="s">
        <v>54</v>
      </c>
      <c r="D31" s="19" t="s">
        <v>13</v>
      </c>
      <c r="E31" s="34">
        <v>300</v>
      </c>
      <c r="F31" s="35">
        <v>570</v>
      </c>
      <c r="G31" s="32">
        <f t="shared" si="3"/>
        <v>171000</v>
      </c>
    </row>
    <row r="32" spans="1:7" ht="23.25" customHeight="1" x14ac:dyDescent="0.25">
      <c r="A32" s="44">
        <v>25</v>
      </c>
      <c r="B32" s="58" t="s">
        <v>55</v>
      </c>
      <c r="C32" s="58" t="s">
        <v>55</v>
      </c>
      <c r="D32" s="19" t="s">
        <v>13</v>
      </c>
      <c r="E32" s="34">
        <f>1200+50</f>
        <v>1250</v>
      </c>
      <c r="F32" s="35">
        <v>765.05</v>
      </c>
      <c r="G32" s="32">
        <f t="shared" si="3"/>
        <v>956312.5</v>
      </c>
    </row>
    <row r="33" spans="1:7" ht="24.75" customHeight="1" x14ac:dyDescent="0.25">
      <c r="A33" s="44">
        <v>26</v>
      </c>
      <c r="B33" s="37" t="s">
        <v>25</v>
      </c>
      <c r="C33" s="18" t="s">
        <v>25</v>
      </c>
      <c r="D33" s="19" t="s">
        <v>13</v>
      </c>
      <c r="E33" s="34">
        <v>31000</v>
      </c>
      <c r="F33" s="35">
        <v>25</v>
      </c>
      <c r="G33" s="32">
        <f t="shared" si="3"/>
        <v>775000</v>
      </c>
    </row>
    <row r="34" spans="1:7" ht="24" customHeight="1" x14ac:dyDescent="0.25">
      <c r="A34" s="44">
        <v>27</v>
      </c>
      <c r="B34" s="33" t="s">
        <v>26</v>
      </c>
      <c r="C34" s="28" t="s">
        <v>26</v>
      </c>
      <c r="D34" s="23" t="s">
        <v>13</v>
      </c>
      <c r="E34" s="31">
        <v>900</v>
      </c>
      <c r="F34" s="64">
        <v>360</v>
      </c>
      <c r="G34" s="32">
        <f t="shared" si="3"/>
        <v>324000</v>
      </c>
    </row>
    <row r="35" spans="1:7" ht="15" customHeight="1" x14ac:dyDescent="0.25">
      <c r="A35" s="54" t="s">
        <v>72</v>
      </c>
      <c r="B35" s="55"/>
      <c r="C35" s="55"/>
      <c r="D35" s="55"/>
      <c r="E35" s="55"/>
      <c r="F35" s="56"/>
      <c r="G35" s="45">
        <f>SUM(G36:G39)</f>
        <v>464500</v>
      </c>
    </row>
    <row r="36" spans="1:7" ht="129" customHeight="1" x14ac:dyDescent="0.25">
      <c r="A36" s="44">
        <v>28</v>
      </c>
      <c r="B36" s="46" t="s">
        <v>62</v>
      </c>
      <c r="C36" s="47" t="s">
        <v>68</v>
      </c>
      <c r="D36" s="31" t="s">
        <v>66</v>
      </c>
      <c r="E36" s="31">
        <v>10</v>
      </c>
      <c r="F36" s="66">
        <v>9800</v>
      </c>
      <c r="G36" s="32">
        <f>E36*F36</f>
        <v>98000</v>
      </c>
    </row>
    <row r="37" spans="1:7" ht="93.75" customHeight="1" x14ac:dyDescent="0.25">
      <c r="A37" s="44">
        <v>29</v>
      </c>
      <c r="B37" s="48" t="s">
        <v>63</v>
      </c>
      <c r="C37" s="47" t="s">
        <v>69</v>
      </c>
      <c r="D37" s="31" t="s">
        <v>66</v>
      </c>
      <c r="E37" s="31">
        <v>15</v>
      </c>
      <c r="F37" s="66">
        <v>12000</v>
      </c>
      <c r="G37" s="32">
        <f t="shared" ref="G37:G39" si="4">E37*F37</f>
        <v>180000</v>
      </c>
    </row>
    <row r="38" spans="1:7" ht="141.75" customHeight="1" x14ac:dyDescent="0.25">
      <c r="A38" s="44">
        <v>30</v>
      </c>
      <c r="B38" s="48" t="s">
        <v>64</v>
      </c>
      <c r="C38" s="47" t="s">
        <v>70</v>
      </c>
      <c r="D38" s="31" t="s">
        <v>66</v>
      </c>
      <c r="E38" s="31">
        <v>15</v>
      </c>
      <c r="F38" s="66">
        <v>11500</v>
      </c>
      <c r="G38" s="32">
        <f t="shared" si="4"/>
        <v>172500</v>
      </c>
    </row>
    <row r="39" spans="1:7" ht="177" customHeight="1" x14ac:dyDescent="0.25">
      <c r="A39" s="44">
        <v>31</v>
      </c>
      <c r="B39" s="48" t="s">
        <v>65</v>
      </c>
      <c r="C39" s="47" t="s">
        <v>71</v>
      </c>
      <c r="D39" s="31" t="s">
        <v>67</v>
      </c>
      <c r="E39" s="31">
        <v>2</v>
      </c>
      <c r="F39" s="66">
        <v>7000</v>
      </c>
      <c r="G39" s="32">
        <f t="shared" si="4"/>
        <v>14000</v>
      </c>
    </row>
    <row r="40" spans="1:7" s="10" customFormat="1" ht="13.5" customHeight="1" x14ac:dyDescent="0.25">
      <c r="A40" s="9"/>
      <c r="B40" s="20" t="s">
        <v>12</v>
      </c>
      <c r="C40" s="5"/>
      <c r="D40" s="7"/>
      <c r="E40" s="15"/>
      <c r="F40" s="21"/>
      <c r="G40" s="1">
        <f>G6+G12+G35</f>
        <v>10525526.75</v>
      </c>
    </row>
    <row r="41" spans="1:7" ht="13.5" customHeight="1" x14ac:dyDescent="0.25">
      <c r="A41" s="11"/>
      <c r="B41" s="2"/>
      <c r="C41" s="2"/>
      <c r="D41" s="3"/>
      <c r="E41" s="16"/>
      <c r="F41" s="22"/>
      <c r="G41" s="4"/>
    </row>
    <row r="42" spans="1:7" x14ac:dyDescent="0.25">
      <c r="A42" s="50" t="s">
        <v>8</v>
      </c>
      <c r="B42" s="50"/>
      <c r="C42" s="50"/>
      <c r="D42" s="50"/>
      <c r="E42" s="50"/>
      <c r="F42" s="50"/>
      <c r="G42" s="50"/>
    </row>
    <row r="43" spans="1:7" s="12" customFormat="1" ht="36.75" customHeight="1" x14ac:dyDescent="0.25">
      <c r="A43" s="49" t="s">
        <v>10</v>
      </c>
      <c r="B43" s="49"/>
      <c r="C43" s="49"/>
      <c r="D43" s="49"/>
      <c r="E43" s="49"/>
      <c r="F43" s="49"/>
      <c r="G43" s="49"/>
    </row>
  </sheetData>
  <mergeCells count="6">
    <mergeCell ref="A43:G43"/>
    <mergeCell ref="A42:G42"/>
    <mergeCell ref="A4:G4"/>
    <mergeCell ref="A6:F6"/>
    <mergeCell ref="A12:F12"/>
    <mergeCell ref="A35:F35"/>
  </mergeCells>
  <pageMargins left="0.19685039370078741" right="0.19685039370078741" top="0.15748031496062992" bottom="0.15748031496062992"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2023-01-13T09:44:25Z</cp:lastPrinted>
  <dcterms:created xsi:type="dcterms:W3CDTF">2019-03-11T10:08:28Z</dcterms:created>
  <dcterms:modified xsi:type="dcterms:W3CDTF">2023-01-13T09:46:54Z</dcterms:modified>
</cp:coreProperties>
</file>