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03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МИ!$A$1:$S$40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5" i="1" l="1"/>
  <c r="G6" i="1"/>
  <c r="N32" i="1" l="1"/>
  <c r="N31" i="1"/>
  <c r="Q32" i="1"/>
  <c r="Q19" i="1"/>
  <c r="Q20" i="1"/>
  <c r="Q18" i="1"/>
  <c r="Q16" i="1"/>
  <c r="L32" i="1"/>
  <c r="L23" i="1"/>
  <c r="L24" i="1"/>
  <c r="L22" i="1"/>
  <c r="J32" i="1"/>
  <c r="J14" i="1"/>
  <c r="J12" i="1"/>
  <c r="J13" i="1"/>
  <c r="J11" i="1"/>
  <c r="J8" i="1"/>
  <c r="J9" i="1"/>
  <c r="J7" i="1"/>
  <c r="S32" i="1"/>
  <c r="S30" i="1"/>
  <c r="S27" i="1"/>
  <c r="S28" i="1"/>
  <c r="S26" i="1"/>
  <c r="E8" i="1" l="1"/>
  <c r="G24" i="1" l="1"/>
  <c r="E13" i="1"/>
  <c r="E12" i="1"/>
  <c r="G16" i="1" l="1"/>
  <c r="G8" i="1" l="1"/>
  <c r="G9" i="1"/>
  <c r="G7" i="1"/>
  <c r="G13" i="1"/>
  <c r="G14" i="1"/>
  <c r="G31" i="1"/>
  <c r="E11" i="1" l="1"/>
  <c r="G11" i="1" l="1"/>
  <c r="G19" i="1" l="1"/>
  <c r="G20" i="1"/>
  <c r="G18" i="1"/>
  <c r="G17" i="1" s="1"/>
  <c r="G29" i="1" l="1"/>
  <c r="G27" i="1" l="1"/>
  <c r="G28" i="1"/>
  <c r="G30" i="1"/>
  <c r="G26" i="1"/>
  <c r="G25" i="1" l="1"/>
  <c r="G12" i="1"/>
  <c r="G10" i="1" l="1"/>
  <c r="G23" i="1"/>
  <c r="G22" i="1"/>
  <c r="G21" i="1" s="1"/>
  <c r="G32" i="1" l="1"/>
</calcChain>
</file>

<file path=xl/sharedStrings.xml><?xml version="1.0" encoding="utf-8"?>
<sst xmlns="http://schemas.openxmlformats.org/spreadsheetml/2006/main" count="96" uniqueCount="81">
  <si>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</si>
  <si>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</si>
  <si>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</si>
  <si>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</si>
  <si>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</si>
  <si>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</si>
  <si>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</si>
  <si>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</si>
  <si>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</si>
  <si>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</si>
  <si>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</si>
  <si>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</si>
  <si>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упаковка</t>
  </si>
  <si>
    <t>Медицинские изделия</t>
  </si>
  <si>
    <t>Реагенты для системы анализа крови SN 22200 EPOC</t>
  </si>
  <si>
    <t>Капилляры гепаринизированные для капиллярной крови на портативный анализатор газов крови, электролитов, метаболитов SN 22200 EPOC, объемом 97 мкл, с поршнем для введения крови в прибор (50 капилляров в упаковке)</t>
  </si>
  <si>
    <t>0,8% стандартные эритроциты  для скрининга антител (в упаковке 3*10мл)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</si>
  <si>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 (в упаковке 3*10мл)</t>
  </si>
  <si>
    <t>Реагенты для блока ПМЛ</t>
  </si>
  <si>
    <t xml:space="preserve">Прозрачная жидкость красного цвета. Титр в реакции агглютинации на плоскости с эритроцитами группы А(II) не менее – 1:32. Реагент включает два моноклональных антитела с различной активностью в отношении слабых и сильных форм антигена. Надежно выявляет антигены А1, А2, А3.
2ух серий, продуцируемых разными клеточными линиями.
</t>
  </si>
  <si>
    <t xml:space="preserve">Прозрачная жидкость синего цвета. Титр в реакции агглютинации на плоскости с эритроцитами группы В(III) не менее – 1:32.
2ух серий, продуцируемых разными клеточными линиями.
</t>
  </si>
  <si>
    <t>Моноклональные антитела человека класса IgM. Определяет D антиген в реакции прямой гемагглютинации на плоскости, в пробирочном тесте, Отличается высокой скоростью агглютинации на плоскости. Не требуется контроля с растворителем. Титр не менее 1:256 в реакции агглютинации в микроплате с D(+) эритроцитами.</t>
  </si>
  <si>
    <t>Моноклональные анти-А и анти-В антитела продуцируются двумя мышиными гибридомами и принадлежат к иммуноглобулинам класса М. Цоликлоны изготавливаются из асцитной жидкости мышей - носителей анти-А и анти-В гибридом. Цоликлон анти-АВ представляет собой смесь моноклональных анти-А и анти-В антител.Технология изготовления реагента исключает возможность его контаминации патогенными для человека вирусами.</t>
  </si>
  <si>
    <t>набор</t>
  </si>
  <si>
    <t>Реагенты</t>
  </si>
  <si>
    <t>Моноклональные антитела человека класса IgG. Создан специально для определения всех форм D антигена, включая самые слабые. Не требуется контроля с растворителем.</t>
  </si>
  <si>
    <t>АПТВ-тест (100 определений)</t>
  </si>
  <si>
    <t xml:space="preserve"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 Определение АПТВ используется для выявления гипер- и гипокоагуляционного сдвига, контроля за гепаринотерапией при тромбозах, тромбоэмболиях и ДВС-синдромах различной этиологии, для диагностики гемофилии (дефицит факторов VIII, IX, XI), болезни Виллебранда. Реагенты набора могут использоваться для определения каолинового времени свертывания бедной и богатой тромбоцитами плазмы (активированного времени рекальцификации - АВР). Определяется время свертывания плазмы крови в условиях стандартизированной контактной (каолином) и фосфолипидной (кефалином) активации процесса в присутствии ионов кальция. 
Состав набора:  Кефалин (лиофильно высушенный фосфолипидный компонент), на 1 мл - 2 фл., Каолин (концентрированная суспензия 40:1 в дистиллированной воде), 1 мл - 1 фл.,  Буфер трис-НСI (концентрированный 20:1 раствор, 1 М),  2 мл  - 1 фл. ,. Кальция хлорид (концентрированный 20:1 раствор, 0,5 М), 2 мл - 1 фл. Набор рассчитан на проведение не менее 100-200 анализов при расходе рабочих растворов реагентов по 0,1-0,05 мл на 1 анализ.
</t>
  </si>
  <si>
    <t>Реагенты для исследования системы гемостаза</t>
  </si>
  <si>
    <t>РФМК-тест (200 определений)</t>
  </si>
  <si>
    <t>Набор РФМК-тест предназначен для определения в плазме крови раст­во­римых фибрин-мономерных комплексов (РФМК), являющихся маркерами внутри­сосудис­то­го свертывания крови при тромбозах, тромбоэмболиях, ДВС-синдромах раз­лич­ного генеза. Принцип метода определения РФМК в плазме крови заключается в появлении в плазме, содер-    ж­ащей РФМК, зёрен (паракоагулята) фибрина после добавления к ней раствора фенантролина. Состав набора: 1. Орто-фенантролина гидрохлорид, 70 мг - 2 фл. 2. Контроль-минус (лиофилизированная плазма крови человека, не содер­жа­щая РФМК), на 1 мл - 1 фл. 3. Контроль-плюс (лиофилизированная плазма крови человека, содержащая РФМК), на 1 мл - 1 фл. Набор рассчитан на проведение 200 анализов при расходе раствора фенантролина по 0,1 мл на 1 анализ.</t>
  </si>
  <si>
    <t>Контрольная плазма для гемостаза</t>
  </si>
  <si>
    <t>Реагент является лиофилизированной смесью бедной тромбоцитами плазмы крови,полученной не менее, чем от 20 здоровых людей.РНП-плазма стабилизирована цитратом натрия, обследована на инфицированность вирусами  гепатита В и ВИЧ.РНП-плазму применяют для стандартизации биологических реагентов, использующих в различных тестах при исследовании системы гемостаза и получения контрольных результатов, а также для проведения контроля качества анализов.РНП-плазму применяют в качестве контроля в следующих тестах: протромбиновое время свертывания,Активированное парциональное (частично0 тромбопластиновое времясвертывания (АПТВ/АЧТВ).Фасовка: референтная нормальная пулированная плазма (РНП-плазма)(лиофильно высушенная контрольная плазма крови человека с нормальным диапозоном значения), на 1 мл во флаконе.</t>
  </si>
  <si>
    <t>флакон</t>
  </si>
  <si>
    <t>штука</t>
  </si>
  <si>
    <t>канистра</t>
  </si>
  <si>
    <t>Реагенты для серологического исследования</t>
  </si>
  <si>
    <t>Набор реагентов для обнаружения сифилиса методом агглютинации с RPR-кардиолипиновым антигеном. На 1000 определений.</t>
  </si>
  <si>
    <t>Набор реагентов для обнаружения сифилиса методом агглютинации с RPR-кардиолипиновым антигеном. Состав RPR Reagent- взвесь угольных частиц, покрытые липидным комплексом с кардиолипином,лицитином и холестеролом в фосфатном буфере: RPR -Pozitive Control-RPR-синтетический контроль, титрNegative Contro-lсинтетический контроль. Слайд многоразового использования: палочки для смешивания,двухсторонние. На 1000 определений.</t>
  </si>
  <si>
    <t>Биопсийные кассеты с квадратными отверстиями с крышкой, белого цвета, размер 0,4мм (500 шт в упаковке)</t>
  </si>
  <si>
    <t>Биопсийные кассеты с квадратными отверстиями с крышкой, белого цвета предназначены для проводки биопсийного материала, размер отверстий в кассете составляет 0,4 мм (500 шт в упаковке)</t>
  </si>
  <si>
    <t>Стандартные заливочные кассеты с круглыми отверстиями без крышки (1000 шт в упаковке)</t>
  </si>
  <si>
    <t>Биопсийные прокладки предназначены для вложения в кассеты или капсулы, чтобы воспрепятствовать потере небольшого биопсийного материала, устойчивы к действию растворителей. Толщина биопсийных колодок составляет 2 мм, а размер - 2,5 х 3 см. Материал: полиэфир - пенополиуретан (литротопрен). Полиуретановая пена гарантирует высокую стойкость растворителей, а ее структура с открытыми ячейками позволяет жидкостям (спиртам, растворителям и парафину) безопасно перемещаться через ткань во время обработки. Фильтры могут быть автоклавированы (максимальная температура: 134 ° C). Для стерилизации достаточно температуры 121 ° C. Фильтры упаковываются в герметичные полиэтиленовые пакеты, чтобы поддерживать их в чистоте и неповрежденном до использования.</t>
  </si>
  <si>
    <t xml:space="preserve">Биопсийные прокладки размер 2,5 х 3 см*2мм </t>
  </si>
  <si>
    <t>Синтетическая монтирующая среда для приготовления гистологических и цитологических препаратов, флакон на 500 мл с дозатором выполненным из плексигласа, обеспещивающий забор монтирующей среды до 1 мл. Цвет – прозрачный. Растворимость – в воде нерастворим; растворяется в эфире, кетонах, ароматических углеводородах и D-лимонене. Коэффициент преломления - 1.5.  Динамическая вязкость - 250 при 450 мПа* и  20°C. Препарат отличается стабильностью при воздействии прямых солнечных лучей, высоких температур, влажности и УФ-лучей.</t>
  </si>
  <si>
    <t>Синтетическая монтирующая среда, 500мл во флаконе</t>
  </si>
  <si>
    <t xml:space="preserve">Гематоксилин Майера, 2500 мл. Краситель для микроскопических препаратов. Обеспечивает визуализацию ядер клеток в срезах (парафиновых, криостатных, вибрoтомных, изготовленных на замораживающем микротоме) и цитологических препаратах. Реагент не содержит этанола и метанола. Предназначен для использования в качестве ядерного красителя при постановке иммуноцитохимических реакций в сочетании с различными типами хромогенов (в том числе и с растворимыми в этаноле) и для окраски гематоксилин-эозином. Гематоксилин- краситель, который получается из эфирных экстрактов кампшевого дерева. Реагент гератоксилина не содержит этанола и метанола. Состав: гематоксилин (CAS 517-28-2),  алюминиевый сульфат калия (CAS 7784-24-9), йодистый калий (CAS 64-19-7), стабилизаторы.
Первичный контейнер: белая бутылка в полиэтилентерефталате (ПЭТ). Полезная вместимость 2500 мл. Крышка HDPE синего цвета. Полиэтилентерефталат представляет собой термопластичный полимер семейства полиэфиров. ПЭТ является оптимальным барьером для кислорода, углекислого газа и других газов. Этот материал обладает высокой устойчивостью к ультрафиолетовому излучению и инерции по отношению к химическим агентам (растворители: ксилол, лимонен, жидкие парафины, спирты, кислоты, основания и т. Д.). Он биологически инертен. Он представляет собой хороший барьер для воды и влажности, показывает большую твердость и механическое сопротивление. Бутылка имеет оптимальное сцепление. Отсутствие ручек уменьшает пространство для хранения. Защитная крышка обеспечивает точное и чистое использование.
</t>
  </si>
  <si>
    <t>Гематоксилин Майера, 2500 мл во флаконе</t>
  </si>
  <si>
    <t>Капилляры гепаринизированные для капиллярной крови на систему анализа крови SN 22200 EPOC (50 капилляров в упаковке)</t>
  </si>
  <si>
    <t xml:space="preserve">Система забора проб для анализа газов, электролитов метоболитов крови 1,0мл (50 систем в упаковке) </t>
  </si>
  <si>
    <t xml:space="preserve">Эозин 1% водный раствор,  2500 мл. Эозин является цитоплазматическим красителем. Окрашивает цитоплазму клеток и волокна межклеточного вещества в срезах и цитологических препаратах в различные оттенки розового цвета. Предназначен для использования в качестве цитоплазматического красителя после окраски гематоксилином. Спиртовые растворы эозина окрашивают ткани более интенсивно, чем водные. Cостав: эозин (CAS 17372-87-1, CE 2414096), деионизированная вода.Первичный контейнер: белая бутылка в полиэтилентерефталате (ПЭТ). Полезная вместимость 2500 мл. Крышка HDPE синего цвета. Полиэтилентерефталат представляет собой термопластичный полимер семейства полиэфиров. ПЭТ является оптимальным барьером для кислорода, углекислого газа и других газов. Этот материал обладает высокой устойчивостью к ультрафиолетовому излучению и инерции по отношению к химическим агентам (растворители: ксилол, лимонен, жидкие парафины, спирты, кислоты, основания и т. Д.). Он биологически инертен. Он представляет собой хороший барьер для воды и влажности, показывает большую твердость и механическое сопротивление. Бутылка имеет оптимальное сцепление. Отсутствие ручек уменьшает пространство для хранения. Защитная крышка обеспечивает точное и чистое использование. 
</t>
  </si>
  <si>
    <t>Стандартные заливочные кассеты с круглыми отверстиями без крышки предназначены для заливки образцов материала гистологической парафиновой средой (1000 шт в упаковке)</t>
  </si>
  <si>
    <t xml:space="preserve">Диагностическое устройство для сбора артериальной крови для измерения газов, электролитов, метаболитов. Каждый шприц стерилен и упакован индивидуально обьемом 1,0 мл содержит 50МЕ гепарина. Шприцы изготовлены из пластика, непроницаемого для газов, полностью интактные, снабжен хорошо заметными метками для точного дозирования необходимого обьема крови, имеют луэр-разьем для луэр-иглы или иглы-бабаочки, легко перемещающий резиновый поршень с двойным выступом, для системы анализа крови SN 22200 EPOC (50 систем в упаковке) </t>
  </si>
  <si>
    <t>Тест-карты для системы анализа крови SN 22200 EPOC (25 тест-карт в упаковке)</t>
  </si>
  <si>
    <t>Специальные тест-карты для автоматического портативного анализатора газов, электролитов и метаболитов крови SN 22200 EPOC. Определяемые параметры: измеряемые pH, рСО2, рО2, Na, K, Ca, Hct, Glu, Lac, Crea, расчетные cHCO3-, BE (ecf), cSO2, A, A-a, a/A, A (T), A-a (T), a/A (T), ClcTCO2, AGap, AGapK, cHgb, BE (b), eGFR, eGFR-a (25 тест-карт в упаковке)</t>
  </si>
  <si>
    <t>Эозин водный 1% раствор, 2500мл во флаконе</t>
  </si>
  <si>
    <t>Ксилол гистологический, 5 литров в канистре</t>
  </si>
  <si>
    <t xml:space="preserve">Ксилол для гистологии. Прозрачная жидкость, не содержащая в своем составе посторонних примесей и воды, не темнее раствора 0,003 г К2Cr2О7, Плотность при 20 °С, г/см3  0,878-0,880, Температурные пределы перегонки от 5 до 95%, °С, не более 0,4, Температура кристаллизации, °С, не ниже минус 25,5, Содержание основного вещества, %, не менее 99,2; бромное число, г брома на 100 мл ортоксилола не более ГОСТ 2706.11, норма по ТУ 0,18, фактическое значение менее 0,01.Первичный контейнер: белая бутылка в полиэтилентерефталате (ПЭТ). Фасовка 5 литров. </t>
  </si>
  <si>
    <t xml:space="preserve">Эритротест-Цоликлон анти А 10 мл </t>
  </si>
  <si>
    <t xml:space="preserve">Эритротест-Цоликлон анти В 10 мл </t>
  </si>
  <si>
    <t xml:space="preserve">Эритротест-Цоликлон анти Д  -супер 10 мл </t>
  </si>
  <si>
    <t>Эритротест-Цоликлон анти Д 10 мл</t>
  </si>
  <si>
    <t>Эритротест-Цоликлон АнтиАВ-5 мл</t>
  </si>
  <si>
    <t>ТОО "ГЕЛИКА"</t>
  </si>
  <si>
    <t>ТОО "IzidaMedLab"</t>
  </si>
  <si>
    <t>ИП Ақберді Уалихан Сумма</t>
  </si>
  <si>
    <t>ИП Ақберді Уалихан Цена</t>
  </si>
  <si>
    <t>ТОО "Forte NS" Цена</t>
  </si>
  <si>
    <t>ТОО "Forte NS" Сумма</t>
  </si>
  <si>
    <t>ТОО "NUR MEDICAL COMPANY" Цена</t>
  </si>
  <si>
    <t>ТОО "NUR MEDICAL COMPANY" Сумма</t>
  </si>
  <si>
    <t>ТОО "Альянс" Цена</t>
  </si>
  <si>
    <t>ТОО "Альянс" Сумма</t>
  </si>
  <si>
    <t>ТОО "BioHimLab" Цена</t>
  </si>
  <si>
    <t>ТОО "BioHimLab" Сумма</t>
  </si>
  <si>
    <t>к протоколу 11 от 20.02.2024г.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</si>
  <si>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</si>
  <si>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</si>
  <si>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</si>
  <si>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</si>
  <si>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на основании п.75 Приказа Министра здравоохранения Республики Казахстан от 7 июня 2023 года № 110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</si>
</sst>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71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top" wrapText="1"/>
    </xf>
    <xf numFmtId="0" fontId="7" fillId="2" borderId="0" xfId="1" applyFont="1" applyFill="1"/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0" xfId="1" applyFont="1" applyFill="1"/>
    <xf numFmtId="0" fontId="7" fillId="0" borderId="6" xfId="1" applyFont="1" applyFill="1" applyBorder="1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43" fontId="8" fillId="0" borderId="4" xfId="1" applyNumberFormat="1" applyFont="1" applyBorder="1" applyAlignment="1">
      <alignment horizontal="right" vertical="center" wrapText="1"/>
    </xf>
    <xf numFmtId="43" fontId="7" fillId="0" borderId="0" xfId="22" applyFont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right" vertical="center" wrapText="1"/>
    </xf>
    <xf numFmtId="43" fontId="7" fillId="0" borderId="3" xfId="22" applyFont="1" applyBorder="1" applyAlignment="1">
      <alignment horizontal="right" vertical="center" wrapText="1"/>
    </xf>
    <xf numFmtId="43" fontId="8" fillId="0" borderId="3" xfId="22" applyFont="1" applyBorder="1" applyAlignment="1">
      <alignment horizontal="right" vertical="center" wrapText="1"/>
    </xf>
    <xf numFmtId="43" fontId="8" fillId="0" borderId="3" xfId="22" applyFont="1" applyFill="1" applyBorder="1" applyAlignment="1">
      <alignment horizontal="right" vertical="center" wrapText="1"/>
    </xf>
    <xf numFmtId="43" fontId="7" fillId="0" borderId="3" xfId="22" applyFont="1" applyFill="1" applyBorder="1" applyAlignment="1">
      <alignment horizontal="right" vertical="center" wrapText="1"/>
    </xf>
    <xf numFmtId="4" fontId="8" fillId="0" borderId="3" xfId="5" applyNumberFormat="1" applyFont="1" applyFill="1" applyBorder="1" applyAlignment="1">
      <alignment horizontal="right" vertical="top"/>
    </xf>
    <xf numFmtId="0" fontId="7" fillId="0" borderId="2" xfId="1" applyFont="1" applyFill="1" applyBorder="1"/>
    <xf numFmtId="0" fontId="8" fillId="0" borderId="2" xfId="1" applyFont="1" applyFill="1" applyBorder="1"/>
    <xf numFmtId="0" fontId="8" fillId="0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3" fontId="7" fillId="3" borderId="2" xfId="22" applyFont="1" applyFill="1" applyBorder="1" applyAlignment="1">
      <alignment horizontal="right" vertical="center" wrapText="1"/>
    </xf>
    <xf numFmtId="0" fontId="7" fillId="0" borderId="2" xfId="1" applyFont="1" applyBorder="1"/>
    <xf numFmtId="43" fontId="7" fillId="2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43" fontId="8" fillId="0" borderId="2" xfId="1" applyNumberFormat="1" applyFont="1" applyFill="1" applyBorder="1" applyAlignment="1">
      <alignment horizontal="right" vertical="top" wrapText="1"/>
    </xf>
    <xf numFmtId="0" fontId="8" fillId="0" borderId="2" xfId="1" applyFont="1" applyFill="1" applyBorder="1" applyAlignment="1">
      <alignment vertical="top"/>
    </xf>
    <xf numFmtId="43" fontId="8" fillId="0" borderId="2" xfId="1" applyNumberFormat="1" applyFont="1" applyBorder="1" applyAlignment="1">
      <alignment horizontal="right" vertical="top" wrapText="1"/>
    </xf>
    <xf numFmtId="0" fontId="7" fillId="0" borderId="6" xfId="1" applyFont="1" applyBorder="1" applyAlignment="1">
      <alignment horizontal="left" vertical="center" wrapText="1"/>
    </xf>
    <xf numFmtId="0" fontId="7" fillId="0" borderId="2" xfId="22" applyNumberFormat="1" applyFont="1" applyFill="1" applyBorder="1" applyAlignment="1">
      <alignment horizontal="center" vertical="top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view="pageBreakPreview" zoomScale="70" zoomScaleSheetLayoutView="70" workbookViewId="0">
      <selection activeCell="L28" sqref="L28"/>
    </sheetView>
  </sheetViews>
  <sheetFormatPr defaultColWidth="8.85546875" defaultRowHeight="12" x14ac:dyDescent="0.2"/>
  <cols>
    <col min="1" max="1" width="6.42578125" style="1" customWidth="1"/>
    <col min="2" max="2" width="35.14062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17" customWidth="1"/>
    <col min="7" max="7" width="17.85546875" style="1" customWidth="1"/>
    <col min="8" max="19" width="18.85546875" style="1" customWidth="1"/>
    <col min="20" max="16384" width="8.85546875" style="1"/>
  </cols>
  <sheetData>
    <row r="1" spans="1:19" x14ac:dyDescent="0.2">
      <c r="E1" s="1" t="s">
        <v>0</v>
      </c>
    </row>
    <row r="2" spans="1:19" x14ac:dyDescent="0.2">
      <c r="E2" s="1" t="s">
        <v>75</v>
      </c>
    </row>
    <row r="4" spans="1:19" ht="15.75" customHeight="1" x14ac:dyDescent="0.2">
      <c r="A4" s="54" t="s">
        <v>1</v>
      </c>
      <c r="B4" s="54"/>
      <c r="C4" s="54"/>
      <c r="D4" s="54"/>
      <c r="E4" s="54"/>
      <c r="F4" s="54"/>
      <c r="G4" s="54"/>
    </row>
    <row r="5" spans="1:19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4" t="s">
        <v>6</v>
      </c>
      <c r="G5" s="41" t="s">
        <v>7</v>
      </c>
      <c r="H5" s="50" t="s">
        <v>63</v>
      </c>
      <c r="I5" s="28" t="s">
        <v>67</v>
      </c>
      <c r="J5" s="28" t="s">
        <v>68</v>
      </c>
      <c r="K5" s="28" t="s">
        <v>69</v>
      </c>
      <c r="L5" s="28" t="s">
        <v>70</v>
      </c>
      <c r="M5" s="50" t="s">
        <v>73</v>
      </c>
      <c r="N5" s="28" t="s">
        <v>74</v>
      </c>
      <c r="O5" s="50" t="s">
        <v>64</v>
      </c>
      <c r="P5" s="28" t="s">
        <v>71</v>
      </c>
      <c r="Q5" s="28" t="s">
        <v>72</v>
      </c>
      <c r="R5" s="28" t="s">
        <v>66</v>
      </c>
      <c r="S5" s="28" t="s">
        <v>65</v>
      </c>
    </row>
    <row r="6" spans="1:19" ht="12.75" customHeight="1" x14ac:dyDescent="0.2">
      <c r="A6" s="55" t="s">
        <v>13</v>
      </c>
      <c r="B6" s="55"/>
      <c r="C6" s="55"/>
      <c r="D6" s="55"/>
      <c r="E6" s="55"/>
      <c r="F6" s="55"/>
      <c r="G6" s="65">
        <f>SUM(G7:G9)</f>
        <v>5230185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63"/>
    </row>
    <row r="7" spans="1:19" ht="36" x14ac:dyDescent="0.2">
      <c r="A7" s="51">
        <v>1</v>
      </c>
      <c r="B7" s="21" t="s">
        <v>39</v>
      </c>
      <c r="C7" s="21" t="s">
        <v>40</v>
      </c>
      <c r="D7" s="23" t="s">
        <v>12</v>
      </c>
      <c r="E7" s="23">
        <v>12</v>
      </c>
      <c r="F7" s="19">
        <v>49075</v>
      </c>
      <c r="G7" s="19">
        <f>E7*F7</f>
        <v>588900</v>
      </c>
      <c r="H7" s="32"/>
      <c r="I7" s="62">
        <v>42500</v>
      </c>
      <c r="J7" s="62">
        <f>I7*E7</f>
        <v>510000</v>
      </c>
      <c r="K7" s="32"/>
      <c r="L7" s="32"/>
      <c r="M7" s="32"/>
      <c r="N7" s="32"/>
      <c r="O7" s="32"/>
      <c r="P7" s="32"/>
      <c r="Q7" s="32"/>
      <c r="R7" s="32"/>
      <c r="S7" s="63"/>
    </row>
    <row r="8" spans="1:19" ht="133.5" customHeight="1" x14ac:dyDescent="0.2">
      <c r="A8" s="51">
        <v>2</v>
      </c>
      <c r="B8" s="21" t="s">
        <v>43</v>
      </c>
      <c r="C8" s="22" t="s">
        <v>42</v>
      </c>
      <c r="D8" s="23" t="s">
        <v>34</v>
      </c>
      <c r="E8" s="40">
        <f>6000+4000</f>
        <v>10000</v>
      </c>
      <c r="F8" s="19">
        <v>33.75</v>
      </c>
      <c r="G8" s="19">
        <f t="shared" ref="G8:G9" si="0">E8*F8</f>
        <v>337500</v>
      </c>
      <c r="H8" s="32"/>
      <c r="I8" s="62">
        <v>29</v>
      </c>
      <c r="J8" s="62">
        <f t="shared" ref="J8:J14" si="1">I8*E8</f>
        <v>290000</v>
      </c>
      <c r="K8" s="32"/>
      <c r="L8" s="32"/>
      <c r="M8" s="32"/>
      <c r="N8" s="32"/>
      <c r="O8" s="32"/>
      <c r="P8" s="32"/>
      <c r="Q8" s="32"/>
      <c r="R8" s="32"/>
      <c r="S8" s="63"/>
    </row>
    <row r="9" spans="1:19" ht="36" x14ac:dyDescent="0.2">
      <c r="A9" s="35">
        <v>3</v>
      </c>
      <c r="B9" s="21" t="s">
        <v>41</v>
      </c>
      <c r="C9" s="21" t="s">
        <v>51</v>
      </c>
      <c r="D9" s="23" t="s">
        <v>12</v>
      </c>
      <c r="E9" s="23">
        <v>57</v>
      </c>
      <c r="F9" s="19">
        <v>75505</v>
      </c>
      <c r="G9" s="43">
        <f t="shared" si="0"/>
        <v>4303785</v>
      </c>
      <c r="H9" s="32"/>
      <c r="I9" s="62">
        <v>67755</v>
      </c>
      <c r="J9" s="62">
        <f t="shared" si="1"/>
        <v>3862035</v>
      </c>
      <c r="K9" s="32"/>
      <c r="L9" s="32"/>
      <c r="M9" s="32"/>
      <c r="N9" s="32"/>
      <c r="O9" s="32"/>
      <c r="P9" s="32"/>
      <c r="Q9" s="32"/>
      <c r="R9" s="32"/>
      <c r="S9" s="63"/>
    </row>
    <row r="10" spans="1:19" ht="12.75" customHeight="1" x14ac:dyDescent="0.2">
      <c r="A10" s="56" t="s">
        <v>24</v>
      </c>
      <c r="B10" s="57"/>
      <c r="C10" s="57"/>
      <c r="D10" s="57"/>
      <c r="E10" s="57"/>
      <c r="F10" s="58"/>
      <c r="G10" s="37">
        <f>SUM(G11:G13)</f>
        <v>9982050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63"/>
    </row>
    <row r="11" spans="1:19" ht="96" x14ac:dyDescent="0.2">
      <c r="A11" s="25">
        <v>4</v>
      </c>
      <c r="B11" s="21" t="s">
        <v>45</v>
      </c>
      <c r="C11" s="22" t="s">
        <v>44</v>
      </c>
      <c r="D11" s="23" t="s">
        <v>33</v>
      </c>
      <c r="E11" s="23">
        <f>7+1+21</f>
        <v>29</v>
      </c>
      <c r="F11" s="19">
        <v>36450</v>
      </c>
      <c r="G11" s="43">
        <f>E11*F11</f>
        <v>1057050</v>
      </c>
      <c r="H11" s="32"/>
      <c r="I11" s="62">
        <v>34350</v>
      </c>
      <c r="J11" s="62">
        <f t="shared" si="1"/>
        <v>996150</v>
      </c>
      <c r="K11" s="32"/>
      <c r="L11" s="32"/>
      <c r="M11" s="32"/>
      <c r="N11" s="32"/>
      <c r="O11" s="32"/>
      <c r="P11" s="32"/>
      <c r="Q11" s="32"/>
      <c r="R11" s="32"/>
      <c r="S11" s="63"/>
    </row>
    <row r="12" spans="1:19" ht="96" x14ac:dyDescent="0.2">
      <c r="A12" s="25">
        <v>5</v>
      </c>
      <c r="B12" s="21" t="s">
        <v>56</v>
      </c>
      <c r="C12" s="22" t="s">
        <v>57</v>
      </c>
      <c r="D12" s="23" t="s">
        <v>35</v>
      </c>
      <c r="E12" s="23">
        <f>135+21</f>
        <v>156</v>
      </c>
      <c r="F12" s="19">
        <v>42500</v>
      </c>
      <c r="G12" s="43">
        <f t="shared" ref="G12:G14" si="2">E12*F12</f>
        <v>6630000</v>
      </c>
      <c r="H12" s="32"/>
      <c r="I12" s="62">
        <v>35000</v>
      </c>
      <c r="J12" s="62">
        <f t="shared" si="1"/>
        <v>5460000</v>
      </c>
      <c r="K12" s="32"/>
      <c r="L12" s="32"/>
      <c r="M12" s="32"/>
      <c r="N12" s="32"/>
      <c r="O12" s="32"/>
      <c r="P12" s="32"/>
      <c r="Q12" s="32"/>
      <c r="R12" s="32"/>
      <c r="S12" s="63"/>
    </row>
    <row r="13" spans="1:19" ht="277.5" customHeight="1" x14ac:dyDescent="0.2">
      <c r="A13" s="35">
        <v>6</v>
      </c>
      <c r="B13" s="21" t="s">
        <v>47</v>
      </c>
      <c r="C13" s="22" t="s">
        <v>46</v>
      </c>
      <c r="D13" s="23" t="s">
        <v>33</v>
      </c>
      <c r="E13" s="23">
        <f>20+5</f>
        <v>25</v>
      </c>
      <c r="F13" s="19">
        <v>91800</v>
      </c>
      <c r="G13" s="43">
        <f t="shared" si="2"/>
        <v>2295000</v>
      </c>
      <c r="H13" s="32"/>
      <c r="I13" s="62">
        <v>78800</v>
      </c>
      <c r="J13" s="62">
        <f t="shared" si="1"/>
        <v>1970000</v>
      </c>
      <c r="K13" s="32"/>
      <c r="L13" s="32"/>
      <c r="M13" s="32"/>
      <c r="N13" s="32"/>
      <c r="O13" s="32"/>
      <c r="P13" s="32"/>
      <c r="Q13" s="32"/>
      <c r="R13" s="32"/>
      <c r="S13" s="63"/>
    </row>
    <row r="14" spans="1:19" ht="218.25" customHeight="1" x14ac:dyDescent="0.2">
      <c r="A14" s="35">
        <v>7</v>
      </c>
      <c r="B14" s="21" t="s">
        <v>55</v>
      </c>
      <c r="C14" s="22" t="s">
        <v>50</v>
      </c>
      <c r="D14" s="23" t="s">
        <v>33</v>
      </c>
      <c r="E14" s="23">
        <v>25</v>
      </c>
      <c r="F14" s="19">
        <v>78300</v>
      </c>
      <c r="G14" s="43">
        <f t="shared" si="2"/>
        <v>1957500</v>
      </c>
      <c r="H14" s="32"/>
      <c r="I14" s="62">
        <v>71950</v>
      </c>
      <c r="J14" s="62">
        <f t="shared" si="1"/>
        <v>1798750</v>
      </c>
      <c r="K14" s="32"/>
      <c r="L14" s="32"/>
      <c r="M14" s="32"/>
      <c r="N14" s="32"/>
      <c r="O14" s="32"/>
      <c r="P14" s="32"/>
      <c r="Q14" s="32"/>
      <c r="R14" s="32"/>
      <c r="S14" s="63"/>
    </row>
    <row r="15" spans="1:19" ht="13.5" customHeight="1" x14ac:dyDescent="0.2">
      <c r="A15" s="56" t="s">
        <v>36</v>
      </c>
      <c r="B15" s="57"/>
      <c r="C15" s="57"/>
      <c r="D15" s="57"/>
      <c r="E15" s="57"/>
      <c r="F15" s="58"/>
      <c r="G15" s="44">
        <f>G16</f>
        <v>252000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63"/>
    </row>
    <row r="16" spans="1:19" ht="72.75" customHeight="1" x14ac:dyDescent="0.2">
      <c r="A16" s="35">
        <v>8</v>
      </c>
      <c r="B16" s="21" t="s">
        <v>37</v>
      </c>
      <c r="C16" s="22" t="s">
        <v>38</v>
      </c>
      <c r="D16" s="23" t="s">
        <v>23</v>
      </c>
      <c r="E16" s="23">
        <v>9</v>
      </c>
      <c r="F16" s="19">
        <v>28000</v>
      </c>
      <c r="G16" s="38">
        <f>F16*E16</f>
        <v>252000</v>
      </c>
      <c r="H16" s="32"/>
      <c r="I16" s="32"/>
      <c r="J16" s="32"/>
      <c r="K16" s="32"/>
      <c r="L16" s="32"/>
      <c r="M16" s="32"/>
      <c r="N16" s="32"/>
      <c r="O16" s="32"/>
      <c r="P16" s="62">
        <v>27000</v>
      </c>
      <c r="Q16" s="62">
        <f>P16*E16</f>
        <v>243000</v>
      </c>
      <c r="R16" s="32"/>
      <c r="S16" s="48"/>
    </row>
    <row r="17" spans="1:19" s="27" customFormat="1" ht="15" customHeight="1" x14ac:dyDescent="0.2">
      <c r="A17" s="59" t="s">
        <v>28</v>
      </c>
      <c r="B17" s="60"/>
      <c r="C17" s="60"/>
      <c r="D17" s="60"/>
      <c r="E17" s="60"/>
      <c r="F17" s="61"/>
      <c r="G17" s="45">
        <f>SUM(G18:G20)</f>
        <v>1525436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48"/>
    </row>
    <row r="18" spans="1:19" s="27" customFormat="1" ht="218.25" customHeight="1" x14ac:dyDescent="0.2">
      <c r="A18" s="28">
        <v>9</v>
      </c>
      <c r="B18" s="29" t="s">
        <v>26</v>
      </c>
      <c r="C18" s="30" t="s">
        <v>27</v>
      </c>
      <c r="D18" s="31" t="s">
        <v>12</v>
      </c>
      <c r="E18" s="31">
        <v>35</v>
      </c>
      <c r="F18" s="32">
        <v>14800</v>
      </c>
      <c r="G18" s="46">
        <f>E18*F18</f>
        <v>518000</v>
      </c>
      <c r="H18" s="32"/>
      <c r="I18" s="32"/>
      <c r="J18" s="32"/>
      <c r="K18" s="32"/>
      <c r="L18" s="32"/>
      <c r="M18" s="32"/>
      <c r="N18" s="32"/>
      <c r="O18" s="32"/>
      <c r="P18" s="62">
        <v>7450</v>
      </c>
      <c r="Q18" s="62">
        <f>P18*E18</f>
        <v>260750</v>
      </c>
      <c r="R18" s="32"/>
      <c r="S18" s="48"/>
    </row>
    <row r="19" spans="1:19" s="27" customFormat="1" ht="144" x14ac:dyDescent="0.2">
      <c r="A19" s="28">
        <v>10</v>
      </c>
      <c r="B19" s="29" t="s">
        <v>29</v>
      </c>
      <c r="C19" s="30" t="s">
        <v>30</v>
      </c>
      <c r="D19" s="31" t="s">
        <v>12</v>
      </c>
      <c r="E19" s="31">
        <v>50</v>
      </c>
      <c r="F19" s="32">
        <v>19700</v>
      </c>
      <c r="G19" s="46">
        <f t="shared" ref="G19:G20" si="3">E19*F19</f>
        <v>985000</v>
      </c>
      <c r="H19" s="32"/>
      <c r="I19" s="32"/>
      <c r="J19" s="32"/>
      <c r="K19" s="32"/>
      <c r="L19" s="32"/>
      <c r="M19" s="32"/>
      <c r="N19" s="32"/>
      <c r="O19" s="32"/>
      <c r="P19" s="62">
        <v>9900</v>
      </c>
      <c r="Q19" s="62">
        <f t="shared" ref="Q19:Q20" si="4">P19*E19</f>
        <v>495000</v>
      </c>
      <c r="R19" s="32"/>
      <c r="S19" s="48"/>
    </row>
    <row r="20" spans="1:19" s="27" customFormat="1" ht="144.75" customHeight="1" x14ac:dyDescent="0.2">
      <c r="A20" s="28">
        <v>11</v>
      </c>
      <c r="B20" s="29" t="s">
        <v>31</v>
      </c>
      <c r="C20" s="30" t="s">
        <v>32</v>
      </c>
      <c r="D20" s="31" t="s">
        <v>23</v>
      </c>
      <c r="E20" s="31">
        <v>2</v>
      </c>
      <c r="F20" s="32">
        <v>11218</v>
      </c>
      <c r="G20" s="46">
        <f t="shared" si="3"/>
        <v>22436</v>
      </c>
      <c r="H20" s="32"/>
      <c r="I20" s="32"/>
      <c r="J20" s="32"/>
      <c r="K20" s="32"/>
      <c r="L20" s="32"/>
      <c r="M20" s="32"/>
      <c r="N20" s="32"/>
      <c r="O20" s="32"/>
      <c r="P20" s="62">
        <v>2800</v>
      </c>
      <c r="Q20" s="62">
        <f t="shared" si="4"/>
        <v>5600</v>
      </c>
      <c r="R20" s="32"/>
      <c r="S20" s="48"/>
    </row>
    <row r="21" spans="1:19" ht="19.5" customHeight="1" x14ac:dyDescent="0.2">
      <c r="A21" s="55" t="s">
        <v>14</v>
      </c>
      <c r="B21" s="55"/>
      <c r="C21" s="55"/>
      <c r="D21" s="55"/>
      <c r="E21" s="20"/>
      <c r="F21" s="20"/>
      <c r="G21" s="44">
        <f>SUM(G22:G24)</f>
        <v>978500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63"/>
    </row>
    <row r="22" spans="1:19" ht="60.75" customHeight="1" x14ac:dyDescent="0.2">
      <c r="A22" s="36">
        <v>12</v>
      </c>
      <c r="B22" s="21" t="s">
        <v>53</v>
      </c>
      <c r="C22" s="22" t="s">
        <v>54</v>
      </c>
      <c r="D22" s="23" t="s">
        <v>12</v>
      </c>
      <c r="E22" s="23">
        <v>4</v>
      </c>
      <c r="F22" s="24">
        <v>190000</v>
      </c>
      <c r="G22" s="43">
        <f>E22*F22</f>
        <v>760000</v>
      </c>
      <c r="H22" s="32"/>
      <c r="I22" s="32"/>
      <c r="J22" s="32"/>
      <c r="K22" s="62">
        <v>190000</v>
      </c>
      <c r="L22" s="62">
        <f>K22*E22</f>
        <v>760000</v>
      </c>
      <c r="M22" s="32"/>
      <c r="N22" s="32"/>
      <c r="O22" s="32"/>
      <c r="P22" s="32"/>
      <c r="Q22" s="32"/>
      <c r="R22" s="32"/>
      <c r="S22" s="63"/>
    </row>
    <row r="23" spans="1:19" ht="39.75" customHeight="1" x14ac:dyDescent="0.2">
      <c r="A23" s="36">
        <v>13</v>
      </c>
      <c r="B23" s="21" t="s">
        <v>48</v>
      </c>
      <c r="C23" s="22" t="s">
        <v>15</v>
      </c>
      <c r="D23" s="23" t="s">
        <v>12</v>
      </c>
      <c r="E23" s="23">
        <v>2</v>
      </c>
      <c r="F23" s="24">
        <v>92000</v>
      </c>
      <c r="G23" s="43">
        <f>E23*F23</f>
        <v>184000</v>
      </c>
      <c r="H23" s="32"/>
      <c r="I23" s="32"/>
      <c r="J23" s="32"/>
      <c r="K23" s="62">
        <v>92000</v>
      </c>
      <c r="L23" s="62">
        <f t="shared" ref="L23:L24" si="5">K23*E23</f>
        <v>184000</v>
      </c>
      <c r="M23" s="32"/>
      <c r="N23" s="32"/>
      <c r="O23" s="32"/>
      <c r="P23" s="32"/>
      <c r="Q23" s="32"/>
      <c r="R23" s="32"/>
      <c r="S23" s="63"/>
    </row>
    <row r="24" spans="1:19" ht="96" x14ac:dyDescent="0.2">
      <c r="A24" s="39">
        <v>14</v>
      </c>
      <c r="B24" s="21" t="s">
        <v>49</v>
      </c>
      <c r="C24" s="22" t="s">
        <v>52</v>
      </c>
      <c r="D24" s="23" t="s">
        <v>12</v>
      </c>
      <c r="E24" s="23">
        <v>1</v>
      </c>
      <c r="F24" s="19">
        <v>34500</v>
      </c>
      <c r="G24" s="43">
        <f>E24*F24</f>
        <v>34500</v>
      </c>
      <c r="H24" s="32"/>
      <c r="I24" s="32"/>
      <c r="J24" s="32"/>
      <c r="K24" s="62">
        <v>26250</v>
      </c>
      <c r="L24" s="62">
        <f t="shared" si="5"/>
        <v>26250</v>
      </c>
      <c r="M24" s="32"/>
      <c r="N24" s="32"/>
      <c r="O24" s="32"/>
      <c r="P24" s="32"/>
      <c r="Q24" s="32"/>
      <c r="R24" s="32"/>
      <c r="S24" s="63"/>
    </row>
    <row r="25" spans="1:19" x14ac:dyDescent="0.2">
      <c r="A25" s="56" t="s">
        <v>18</v>
      </c>
      <c r="B25" s="57"/>
      <c r="C25" s="57"/>
      <c r="D25" s="57"/>
      <c r="E25" s="57"/>
      <c r="F25" s="58"/>
      <c r="G25" s="44">
        <f>SUM(G26:G31)</f>
        <v>1670096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63"/>
    </row>
    <row r="26" spans="1:19" ht="63" customHeight="1" x14ac:dyDescent="0.2">
      <c r="A26" s="25">
        <v>15</v>
      </c>
      <c r="B26" s="21" t="s">
        <v>58</v>
      </c>
      <c r="C26" s="26" t="s">
        <v>19</v>
      </c>
      <c r="D26" s="23" t="s">
        <v>33</v>
      </c>
      <c r="E26" s="23">
        <v>100</v>
      </c>
      <c r="F26" s="24">
        <v>2100</v>
      </c>
      <c r="G26" s="43">
        <f>E26*F26</f>
        <v>210000</v>
      </c>
      <c r="H26" s="32">
        <v>890</v>
      </c>
      <c r="I26" s="32"/>
      <c r="J26" s="32"/>
      <c r="K26" s="32"/>
      <c r="L26" s="32"/>
      <c r="M26" s="32"/>
      <c r="N26" s="32"/>
      <c r="O26" s="32">
        <v>1405</v>
      </c>
      <c r="P26" s="32">
        <v>938</v>
      </c>
      <c r="Q26" s="32"/>
      <c r="R26" s="64">
        <v>805</v>
      </c>
      <c r="S26" s="64">
        <f>R26*E26</f>
        <v>80500</v>
      </c>
    </row>
    <row r="27" spans="1:19" ht="39.75" customHeight="1" x14ac:dyDescent="0.2">
      <c r="A27" s="25">
        <v>16</v>
      </c>
      <c r="B27" s="21" t="s">
        <v>59</v>
      </c>
      <c r="C27" s="26" t="s">
        <v>20</v>
      </c>
      <c r="D27" s="23" t="s">
        <v>33</v>
      </c>
      <c r="E27" s="23">
        <v>100</v>
      </c>
      <c r="F27" s="24">
        <v>2100</v>
      </c>
      <c r="G27" s="43">
        <f t="shared" ref="G27:G31" si="6">E27*F27</f>
        <v>210000</v>
      </c>
      <c r="H27" s="32">
        <v>890</v>
      </c>
      <c r="I27" s="32"/>
      <c r="J27" s="32"/>
      <c r="K27" s="32"/>
      <c r="L27" s="32"/>
      <c r="M27" s="32"/>
      <c r="N27" s="32"/>
      <c r="O27" s="32">
        <v>1405</v>
      </c>
      <c r="P27" s="32">
        <v>938</v>
      </c>
      <c r="Q27" s="32"/>
      <c r="R27" s="64">
        <v>805</v>
      </c>
      <c r="S27" s="64">
        <f t="shared" ref="S27:S30" si="7">R27*E27</f>
        <v>80500</v>
      </c>
    </row>
    <row r="28" spans="1:19" ht="381" customHeight="1" x14ac:dyDescent="0.2">
      <c r="A28" s="35">
        <v>17</v>
      </c>
      <c r="B28" s="21" t="s">
        <v>60</v>
      </c>
      <c r="C28" s="69" t="s">
        <v>21</v>
      </c>
      <c r="D28" s="23" t="s">
        <v>33</v>
      </c>
      <c r="E28" s="23">
        <v>100</v>
      </c>
      <c r="F28" s="24">
        <v>2400</v>
      </c>
      <c r="G28" s="43">
        <f t="shared" si="6"/>
        <v>240000</v>
      </c>
      <c r="H28" s="32">
        <v>1800</v>
      </c>
      <c r="I28" s="32"/>
      <c r="J28" s="32"/>
      <c r="K28" s="32"/>
      <c r="L28" s="32"/>
      <c r="M28" s="32"/>
      <c r="N28" s="32"/>
      <c r="O28" s="70" t="s">
        <v>80</v>
      </c>
      <c r="P28" s="32">
        <v>1950</v>
      </c>
      <c r="Q28" s="32"/>
      <c r="R28" s="64">
        <v>1650</v>
      </c>
      <c r="S28" s="64">
        <f t="shared" si="7"/>
        <v>165000</v>
      </c>
    </row>
    <row r="29" spans="1:19" s="33" customFormat="1" ht="36" x14ac:dyDescent="0.2">
      <c r="A29" s="35">
        <v>18</v>
      </c>
      <c r="B29" s="29" t="s">
        <v>61</v>
      </c>
      <c r="C29" s="34" t="s">
        <v>25</v>
      </c>
      <c r="D29" s="23" t="s">
        <v>33</v>
      </c>
      <c r="E29" s="31">
        <v>20</v>
      </c>
      <c r="F29" s="42">
        <v>2400</v>
      </c>
      <c r="G29" s="46">
        <f t="shared" si="6"/>
        <v>48000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48"/>
    </row>
    <row r="30" spans="1:19" ht="72" customHeight="1" x14ac:dyDescent="0.2">
      <c r="A30" s="35">
        <v>19</v>
      </c>
      <c r="B30" s="21" t="s">
        <v>62</v>
      </c>
      <c r="C30" s="26" t="s">
        <v>22</v>
      </c>
      <c r="D30" s="23" t="s">
        <v>33</v>
      </c>
      <c r="E30" s="23">
        <v>140</v>
      </c>
      <c r="F30" s="24">
        <v>2100</v>
      </c>
      <c r="G30" s="43">
        <f t="shared" si="6"/>
        <v>294000</v>
      </c>
      <c r="H30" s="32">
        <v>890</v>
      </c>
      <c r="I30" s="32"/>
      <c r="J30" s="32"/>
      <c r="K30" s="32"/>
      <c r="L30" s="32"/>
      <c r="M30" s="32"/>
      <c r="N30" s="32"/>
      <c r="O30" s="32">
        <v>1290</v>
      </c>
      <c r="P30" s="32">
        <v>865</v>
      </c>
      <c r="Q30" s="32"/>
      <c r="R30" s="64">
        <v>740</v>
      </c>
      <c r="S30" s="64">
        <f t="shared" si="7"/>
        <v>103600</v>
      </c>
    </row>
    <row r="31" spans="1:19" ht="61.5" customHeight="1" x14ac:dyDescent="0.2">
      <c r="A31" s="36">
        <v>20</v>
      </c>
      <c r="B31" s="21" t="s">
        <v>16</v>
      </c>
      <c r="C31" s="22" t="s">
        <v>17</v>
      </c>
      <c r="D31" s="23" t="s">
        <v>12</v>
      </c>
      <c r="E31" s="23">
        <v>13</v>
      </c>
      <c r="F31" s="19">
        <v>51392</v>
      </c>
      <c r="G31" s="43">
        <f t="shared" si="6"/>
        <v>668096</v>
      </c>
      <c r="H31" s="32"/>
      <c r="I31" s="32"/>
      <c r="J31" s="32"/>
      <c r="K31" s="32"/>
      <c r="L31" s="32"/>
      <c r="M31" s="62">
        <v>51392</v>
      </c>
      <c r="N31" s="62">
        <f>M31*E31</f>
        <v>668096</v>
      </c>
      <c r="O31" s="32"/>
      <c r="P31" s="32"/>
      <c r="Q31" s="32"/>
      <c r="R31" s="32"/>
      <c r="S31" s="63"/>
    </row>
    <row r="32" spans="1:19" s="7" customFormat="1" ht="13.5" customHeight="1" x14ac:dyDescent="0.2">
      <c r="A32" s="3"/>
      <c r="B32" s="4" t="s">
        <v>10</v>
      </c>
      <c r="C32" s="18"/>
      <c r="D32" s="5"/>
      <c r="E32" s="6"/>
      <c r="F32" s="15"/>
      <c r="G32" s="47">
        <f>G6+G10+G15+G17+G21+G25</f>
        <v>19638267</v>
      </c>
      <c r="H32" s="49"/>
      <c r="I32" s="49"/>
      <c r="J32" s="66">
        <f>J7+J8+J9+J11+J12+J13+J14</f>
        <v>14886935</v>
      </c>
      <c r="K32" s="67"/>
      <c r="L32" s="66">
        <f>L22+L23+L24</f>
        <v>970250</v>
      </c>
      <c r="M32" s="67"/>
      <c r="N32" s="66">
        <f>N31</f>
        <v>668096</v>
      </c>
      <c r="O32" s="67"/>
      <c r="P32" s="67"/>
      <c r="Q32" s="66">
        <f>Q16+Q18+Q19+Q20</f>
        <v>1004350</v>
      </c>
      <c r="R32" s="67"/>
      <c r="S32" s="68">
        <f>S26+S27+S28+S30</f>
        <v>429600</v>
      </c>
    </row>
    <row r="33" spans="1:7" ht="26.45" customHeight="1" x14ac:dyDescent="0.2">
      <c r="A33" s="8"/>
      <c r="B33" s="9"/>
      <c r="C33" s="9"/>
      <c r="D33" s="10"/>
      <c r="E33" s="11"/>
      <c r="F33" s="16"/>
      <c r="G33" s="12"/>
    </row>
    <row r="34" spans="1:7" x14ac:dyDescent="0.2">
      <c r="A34" s="53" t="s">
        <v>8</v>
      </c>
      <c r="B34" s="53"/>
      <c r="C34" s="53"/>
      <c r="D34" s="53"/>
      <c r="E34" s="53"/>
      <c r="F34" s="53"/>
      <c r="G34" s="53"/>
    </row>
    <row r="35" spans="1:7" s="13" customFormat="1" ht="36.75" customHeight="1" x14ac:dyDescent="0.2">
      <c r="A35" s="52" t="s">
        <v>11</v>
      </c>
      <c r="B35" s="52"/>
      <c r="C35" s="52"/>
      <c r="D35" s="52"/>
      <c r="E35" s="52"/>
      <c r="F35" s="52"/>
      <c r="G35" s="52"/>
    </row>
    <row r="37" spans="1:7" x14ac:dyDescent="0.2">
      <c r="B37" s="1" t="s">
        <v>76</v>
      </c>
      <c r="G37" s="1" t="s">
        <v>77</v>
      </c>
    </row>
    <row r="39" spans="1:7" x14ac:dyDescent="0.2">
      <c r="B39" s="1" t="s">
        <v>78</v>
      </c>
      <c r="G39" s="1" t="s">
        <v>79</v>
      </c>
    </row>
  </sheetData>
  <mergeCells count="9">
    <mergeCell ref="A35:G35"/>
    <mergeCell ref="A34:G34"/>
    <mergeCell ref="A4:G4"/>
    <mergeCell ref="A21:D21"/>
    <mergeCell ref="A25:F25"/>
    <mergeCell ref="A10:F10"/>
    <mergeCell ref="A17:F17"/>
    <mergeCell ref="A6:F6"/>
    <mergeCell ref="A15:F15"/>
  </mergeCells>
  <pageMargins left="0.19685039370078741" right="0.19685039370078741" top="0.74803149606299213" bottom="0.74803149606299213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2023-01-06T12:43:47Z</cp:lastPrinted>
  <dcterms:created xsi:type="dcterms:W3CDTF">2019-03-11T10:08:28Z</dcterms:created>
  <dcterms:modified xsi:type="dcterms:W3CDTF">2024-02-20T06:44:14Z</dcterms:modified>
</cp:coreProperties>
</file>