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Протокола\"/>
    </mc:Choice>
  </mc:AlternateContent>
  <bookViews>
    <workbookView xWindow="0" yWindow="0" windowWidth="28800" windowHeight="1230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МИ'!$A$1:$S$39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S31" i="1" l="1"/>
  <c r="P31" i="1"/>
  <c r="S29" i="1"/>
  <c r="P24" i="1"/>
  <c r="N31" i="1"/>
  <c r="N26" i="1"/>
  <c r="N18" i="1"/>
  <c r="N17" i="1"/>
  <c r="N15" i="1"/>
  <c r="N14" i="1"/>
  <c r="I31" i="1"/>
  <c r="K31" i="1"/>
  <c r="K30" i="1"/>
  <c r="K23" i="1"/>
  <c r="K22" i="1"/>
  <c r="K20" i="1"/>
  <c r="K13" i="1"/>
  <c r="I12" i="1"/>
  <c r="I11" i="1"/>
  <c r="G28" i="1" l="1"/>
  <c r="G29" i="1"/>
  <c r="G30" i="1"/>
  <c r="E27" i="1"/>
  <c r="G27" i="1" s="1"/>
  <c r="E26" i="1"/>
  <c r="G25" i="1" l="1"/>
  <c r="G23" i="1" l="1"/>
  <c r="G24" i="1"/>
  <c r="G22" i="1" l="1"/>
  <c r="G21" i="1"/>
  <c r="E19" i="1"/>
  <c r="E13" i="1" l="1"/>
  <c r="E8" i="1" l="1"/>
  <c r="G8" i="1" l="1"/>
  <c r="G15" i="1"/>
  <c r="G16" i="1"/>
  <c r="G12" i="1"/>
  <c r="G13" i="1"/>
  <c r="G14" i="1"/>
  <c r="G17" i="1" l="1"/>
  <c r="G18" i="1"/>
  <c r="G19" i="1"/>
  <c r="G7" i="1" l="1"/>
  <c r="G6" i="1" s="1"/>
  <c r="G10" i="1"/>
  <c r="G9" i="1" s="1"/>
  <c r="G31" i="1" s="1"/>
  <c r="G11" i="1"/>
  <c r="G20" i="1"/>
  <c r="G26" i="1"/>
</calcChain>
</file>

<file path=xl/sharedStrings.xml><?xml version="1.0" encoding="utf-8"?>
<sst xmlns="http://schemas.openxmlformats.org/spreadsheetml/2006/main" count="102" uniqueCount="72">
  <si>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</si>
  <si>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</si>
  <si>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</si>
  <si>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</si>
  <si>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</si>
  <si>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</si>
  <si>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</si>
  <si>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</si>
  <si>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</si>
  <si>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</si>
  <si>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</si>
  <si>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</si>
  <si>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</si>
  <si>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штука</t>
  </si>
  <si>
    <t>флакон</t>
  </si>
  <si>
    <t>Лекарственные средства</t>
  </si>
  <si>
    <t>раствор для наружного применения 3% 100 мл</t>
  </si>
  <si>
    <t>раствор 70 % 100 мл</t>
  </si>
  <si>
    <t>Этанол, раствор 70 % 100 мл</t>
  </si>
  <si>
    <t>Перекись водорода, раствор  3% 100 мл</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</si>
  <si>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</si>
  <si>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</si>
  <si>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Дренажная трубка размеры 5,0х8,0 силиконовая №25 метров в упаковке</t>
  </si>
  <si>
    <t>Дренажная трубка размеры 8,0х11 силиконовая №25 метров в упаковке</t>
  </si>
  <si>
    <t>метр</t>
  </si>
  <si>
    <t>Зажим кровоостанавливающий, зубчатый, прямой, №1, длина 160 мм</t>
  </si>
  <si>
    <t xml:space="preserve">Зажим типа Кохера №2 160мм </t>
  </si>
  <si>
    <t>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губки 160мм №2</t>
  </si>
  <si>
    <t xml:space="preserve">Зажим кровоостанавливающий 1х1 зубчатый прямой №2, длиной 160 мм </t>
  </si>
  <si>
    <t>Зажим кровоостанавливающий 1х1 зубчатый прямой №2, длиной 160 мм. 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губки 160мм №2</t>
  </si>
  <si>
    <t>Зажим  кровоостанавливающий, изогнутый,  №3, длиной 200 мм</t>
  </si>
  <si>
    <t>Зажим кровоостанавливающий, изогнутый,  №3, длиной 200 мм. Зажим кровоостанавливающий 1x2 зубчатый изогнутый. 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Применяется для временной остановки кровотечения</t>
  </si>
  <si>
    <t>Зонд ректальный (ПХВ) для одноразового применения размер №30</t>
  </si>
  <si>
    <t>Канюля/катетер внутривенный периферический  c инъекционным клапаном, размерами: 16G</t>
  </si>
  <si>
    <t>Состоит из трубки иглы, трубки катетера, канюли катетера инъекционного клапана, канюли иглы, камеры возврата крови, заглушки,  с иглой размерами: 16G</t>
  </si>
  <si>
    <t>Катетер внутривенный Бабочка, размер 21G</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</si>
  <si>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</si>
  <si>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Катетер Фоллея, двухходовой катетер, латексный с силиконовым покрытием, размер 16 </t>
  </si>
  <si>
    <t>Катетер Фоллея, двухходовой катетер, латексный с силиконовым покрытием, размер 22</t>
  </si>
  <si>
    <t xml:space="preserve">Уретральный двухходовой катетер Фолея из латекса, для кратковременного отведения мочи.  резиновые.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</si>
  <si>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Катетр Фоллея, трехходовой катетер из силикона, размер 22</t>
  </si>
  <si>
    <t>Катетер 22 Ch, баллон  30 мл, 2 отверстия, длина 41 см 174030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Катетеры Фолея из силикона характеризуются чрезвычайной экономической эффективностью благодаря отличным характеристикам при долговременном использовании. Прозрачный. Баллон 30 мл. Длина катетера 41см. Клапан для шприцев Luer и Luer-lock. Рентгенконтрастные наконечник и продольная линия. Размер 22 Ch. Два боковых противолежащих овальных дренажных отверстия, расположенные в шахматном порядке. Одно чашевидное отверстие большего диаметра на проксимальном конце. Размер соответствует цветовому коду. Продолжительность использования установленного катетера до 6 недель. Стерильный, для одноразового использования. Не содержит латекса.</t>
  </si>
  <si>
    <t>Комплект для кислородной терапии (назальные кислородные канюли, размер L)</t>
  </si>
  <si>
    <t>Клеенка подкладная медицинская 25 метров в рулоне</t>
  </si>
  <si>
    <t>Клеенка подкладная медицинская 25 метров в рулоне. Цвет оранжевая или коричневая. Применяется в качестве подкладочного непроницаемого материала для санитарно- гигиенических целей в медицинских учреждениях, личном пользовании в рулонах по 45 погонных метров в каждом, ширина рулона - 0,84 м +4%.</t>
  </si>
  <si>
    <t>Мочеприемник прикроватный 2 л</t>
  </si>
  <si>
    <t xml:space="preserve">Прикроватный мешок для сбора мочи на 2 литра, длина дренажной  трубки 120 см. </t>
  </si>
  <si>
    <t xml:space="preserve">Лезвие хирургическое, съемное, одноразовое №22 </t>
  </si>
  <si>
    <t>Магистраль теплообменник для инфузионных средств к аппарату Hotline</t>
  </si>
  <si>
    <t xml:space="preserve">Биологически инертный поливинилхлорид, видоизмененная инфузионно-трансфузионная линия, длиной 2,4 м, первичный объем заполнения магистрали(в мл) - 17,4, коннекцияинфузионного канала по  типу Luer-Lock. </t>
  </si>
  <si>
    <t>Линия для мониторинга газов типа Luer (трубка пробозаборник). Внутренний диаметр 1,2мм, длина 2,45м</t>
  </si>
  <si>
    <t xml:space="preserve">Дыхательный контур 2,0 м </t>
  </si>
  <si>
    <t>Дыхательный контур для взрослых, универсальный, реверсивный, базовый. Предназначен для соединения аппаратов НДА и ИВЛ с пациентом. Конфигурируемые шланги вдоха/ выдоха прозрачные (диаметр 22мм, длина до 2,0 м) , с параллельным Y-образным соединителем 22М-22,М-22М/15F (на пациента). Угловой соединитель 22М/15F с портом  luer lock с герметизирующим колпачком. Соединитель закрыт защитным колпачком красного цвета. Соединители на аппарат 22F. Материал: полиэтилен. Упаковка: клинически чистая.</t>
  </si>
  <si>
    <t>Зонд желбоватый 170 мм хирургический двухсторонний</t>
  </si>
  <si>
    <t>ТОО "Region16"</t>
  </si>
  <si>
    <t>ТОО "ГЕЛИКА"</t>
  </si>
  <si>
    <t>ТОО "Medical Trade14" Цена</t>
  </si>
  <si>
    <t>ТОО "Medical Trade14" Сумма</t>
  </si>
  <si>
    <t>ТОО "Альянс" Цена</t>
  </si>
  <si>
    <t>ТОО "Альянс" Сумма</t>
  </si>
  <si>
    <t>ТОО "Центр Медицинской Техники" Цена</t>
  </si>
  <si>
    <t>ТОО "Центр Медицинской Техники" Сумма</t>
  </si>
  <si>
    <t>Руководитель ОГЗ и ЮС</t>
  </si>
  <si>
    <t xml:space="preserve"> Иманғали Д.Қ. </t>
  </si>
  <si>
    <t xml:space="preserve">Специалист по государственным закупкам </t>
  </si>
  <si>
    <t xml:space="preserve"> Корженко О.О. </t>
  </si>
  <si>
    <t>к протоколу 12 от 28.02.2024г.</t>
  </si>
  <si>
    <t>ИП "Dinar" Цена</t>
  </si>
  <si>
    <t>ИП "Dinar" Сумма</t>
  </si>
  <si>
    <t>на основании п.75 Приказа Министра здравоохранения Республики Казахстан от 7 июня 2023 года № 110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дополнительного объема медицинской помощи для лиц, содержащихся в следственных изоляторах и учреждениях уголовно-исполнительной (пенитенциарной) системы, за счет бюджетных средств и (или) в системе обязательного социального медицинского страхования, фармацевтических услуг»</t>
  </si>
  <si>
    <t>ТОО "КФК Медсервис Плюс" Цена</t>
  </si>
  <si>
    <t>ТОО "КФК Медсервис Плюс"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</si>
</sst>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4"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
      <sz val="9"/>
      <color rgb="FFFF0000"/>
      <name val="Times New Roman"/>
      <family val="1"/>
      <charset val="204"/>
    </font>
    <font>
      <b/>
      <sz val="9"/>
      <color rgb="FFFF0000"/>
      <name val="Times New Roman"/>
      <family val="1"/>
      <charset val="204"/>
    </font>
    <font>
      <sz val="10"/>
      <name val="Times New Roman"/>
      <family val="1"/>
      <charset val="204"/>
    </font>
    <font>
      <sz val="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cellStyleXfs>
  <cellXfs count="60">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7" fillId="0" borderId="0" xfId="22" applyFont="1" applyAlignment="1">
      <alignment horizontal="right"/>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0" fontId="7" fillId="0" borderId="2" xfId="1" applyFont="1" applyFill="1" applyBorder="1" applyAlignment="1">
      <alignment horizontal="left" vertical="center" wrapText="1"/>
    </xf>
    <xf numFmtId="0" fontId="7" fillId="0" borderId="2" xfId="1" applyFont="1" applyFill="1" applyBorder="1" applyAlignment="1">
      <alignment horizontal="left" vertical="top" wrapText="1"/>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4" fontId="7" fillId="0" borderId="2" xfId="17" applyNumberFormat="1" applyFont="1" applyFill="1" applyBorder="1" applyAlignment="1" applyProtection="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3" fontId="11" fillId="0" borderId="2" xfId="5" applyNumberFormat="1" applyFont="1" applyFill="1" applyBorder="1" applyAlignment="1">
      <alignment horizontal="center" vertical="top" wrapText="1"/>
    </xf>
    <xf numFmtId="0" fontId="10" fillId="0" borderId="0" xfId="5" applyFont="1" applyFill="1" applyBorder="1" applyAlignment="1">
      <alignment horizontal="center" vertical="top" wrapText="1"/>
    </xf>
    <xf numFmtId="0" fontId="10" fillId="0" borderId="0" xfId="1" applyFont="1" applyAlignment="1">
      <alignment horizontal="center"/>
    </xf>
    <xf numFmtId="0" fontId="7" fillId="0" borderId="2" xfId="1" applyFont="1" applyFill="1" applyBorder="1" applyAlignment="1">
      <alignment vertical="center"/>
    </xf>
    <xf numFmtId="0" fontId="7" fillId="0" borderId="2" xfId="22" applyNumberFormat="1" applyFont="1" applyFill="1" applyBorder="1" applyAlignment="1">
      <alignment horizontal="center" vertical="center" wrapText="1"/>
    </xf>
    <xf numFmtId="4" fontId="8" fillId="0" borderId="5" xfId="1" applyNumberFormat="1" applyFont="1" applyFill="1" applyBorder="1" applyAlignment="1">
      <alignment vertical="center" wrapText="1"/>
    </xf>
    <xf numFmtId="4" fontId="8" fillId="0" borderId="2" xfId="1" applyNumberFormat="1" applyFont="1" applyFill="1" applyBorder="1" applyAlignment="1">
      <alignment vertical="center" wrapText="1"/>
    </xf>
    <xf numFmtId="0" fontId="8" fillId="0" borderId="2" xfId="1" applyFont="1" applyFill="1" applyBorder="1" applyAlignment="1">
      <alignment horizontal="center" vertical="center" wrapText="1"/>
    </xf>
    <xf numFmtId="0" fontId="12" fillId="2" borderId="2" xfId="19" applyNumberFormat="1" applyFont="1" applyFill="1" applyBorder="1" applyAlignment="1">
      <alignment horizontal="center" vertical="center" wrapText="1"/>
    </xf>
    <xf numFmtId="0" fontId="7" fillId="0" borderId="2" xfId="0" applyFont="1" applyFill="1" applyBorder="1" applyAlignment="1">
      <alignment vertical="top" wrapText="1"/>
    </xf>
    <xf numFmtId="0" fontId="7" fillId="0" borderId="6" xfId="0" applyFont="1" applyFill="1" applyBorder="1" applyAlignment="1">
      <alignment vertical="center" wrapText="1"/>
    </xf>
    <xf numFmtId="0" fontId="7" fillId="0" borderId="6" xfId="1" applyFont="1" applyBorder="1" applyAlignment="1">
      <alignment horizontal="left" vertical="center" wrapText="1"/>
    </xf>
    <xf numFmtId="0" fontId="7" fillId="0" borderId="6" xfId="1" applyFont="1" applyBorder="1" applyAlignment="1">
      <alignment horizontal="left" vertical="top" wrapText="1"/>
    </xf>
    <xf numFmtId="0" fontId="7" fillId="0" borderId="6" xfId="1" applyFont="1" applyBorder="1" applyAlignment="1">
      <alignment horizontal="center"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0" fontId="8" fillId="0" borderId="2" xfId="1" applyFont="1" applyFill="1" applyBorder="1" applyAlignment="1">
      <alignment horizontal="center" vertical="center" wrapText="1"/>
    </xf>
    <xf numFmtId="0" fontId="7" fillId="0" borderId="2" xfId="1" applyFont="1" applyFill="1" applyBorder="1"/>
    <xf numFmtId="43" fontId="7" fillId="3" borderId="2" xfId="22" applyFont="1" applyFill="1" applyBorder="1" applyAlignment="1">
      <alignment horizontal="right" vertical="center" wrapText="1"/>
    </xf>
    <xf numFmtId="43" fontId="8" fillId="0" borderId="2" xfId="1" applyNumberFormat="1" applyFont="1" applyBorder="1" applyAlignment="1">
      <alignment horizontal="right" vertical="top" wrapText="1"/>
    </xf>
    <xf numFmtId="43" fontId="7" fillId="3" borderId="2" xfId="1" applyNumberFormat="1" applyFont="1" applyFill="1" applyBorder="1" applyAlignment="1">
      <alignment horizontal="right" vertical="center" wrapText="1"/>
    </xf>
    <xf numFmtId="43" fontId="7" fillId="4" borderId="2" xfId="22" applyFont="1" applyFill="1" applyBorder="1" applyAlignment="1">
      <alignment horizontal="right" vertical="center" wrapText="1"/>
    </xf>
    <xf numFmtId="0" fontId="13" fillId="0" borderId="2" xfId="22" applyNumberFormat="1"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2" xfId="1" applyFont="1" applyFill="1" applyBorder="1" applyAlignment="1">
      <alignment horizontal="center" vertical="center" wrapText="1"/>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tabSelected="1" view="pageBreakPreview" zoomScale="60" workbookViewId="0">
      <selection activeCell="I30" sqref="I30"/>
    </sheetView>
  </sheetViews>
  <sheetFormatPr defaultColWidth="8.85546875" defaultRowHeight="12" x14ac:dyDescent="0.2"/>
  <cols>
    <col min="1" max="1" width="6.42578125" style="1" customWidth="1"/>
    <col min="2" max="2" width="40.5703125" style="27" customWidth="1"/>
    <col min="3" max="3" width="58.85546875" style="1" customWidth="1"/>
    <col min="4" max="4" width="13.28515625" style="1" customWidth="1"/>
    <col min="5" max="5" width="15.42578125" style="32" customWidth="1"/>
    <col min="6" max="6" width="13.28515625" style="12" customWidth="1"/>
    <col min="7" max="19" width="17.85546875" style="1" customWidth="1"/>
    <col min="20" max="16384" width="8.85546875" style="1"/>
  </cols>
  <sheetData>
    <row r="1" spans="1:19" x14ac:dyDescent="0.2">
      <c r="E1" s="26" t="s">
        <v>0</v>
      </c>
    </row>
    <row r="2" spans="1:19" x14ac:dyDescent="0.2">
      <c r="E2" s="26" t="s">
        <v>66</v>
      </c>
    </row>
    <row r="4" spans="1:19" s="2" customFormat="1" ht="15.75" customHeight="1" x14ac:dyDescent="0.2">
      <c r="A4" s="56" t="s">
        <v>1</v>
      </c>
      <c r="B4" s="56"/>
      <c r="C4" s="56"/>
      <c r="D4" s="56"/>
      <c r="E4" s="56"/>
      <c r="F4" s="56"/>
      <c r="G4" s="56"/>
    </row>
    <row r="5" spans="1:19" s="2" customFormat="1" ht="40.5" customHeight="1" x14ac:dyDescent="0.2">
      <c r="A5" s="15" t="s">
        <v>2</v>
      </c>
      <c r="B5" s="15" t="s">
        <v>3</v>
      </c>
      <c r="C5" s="15" t="s">
        <v>9</v>
      </c>
      <c r="D5" s="15" t="s">
        <v>4</v>
      </c>
      <c r="E5" s="15" t="s">
        <v>5</v>
      </c>
      <c r="F5" s="16" t="s">
        <v>6</v>
      </c>
      <c r="G5" s="15" t="s">
        <v>7</v>
      </c>
      <c r="H5" s="44" t="s">
        <v>56</v>
      </c>
      <c r="I5" s="47" t="s">
        <v>57</v>
      </c>
      <c r="J5" s="44" t="s">
        <v>58</v>
      </c>
      <c r="K5" s="47" t="s">
        <v>59</v>
      </c>
      <c r="L5" s="44" t="s">
        <v>54</v>
      </c>
      <c r="M5" s="44" t="s">
        <v>60</v>
      </c>
      <c r="N5" s="47" t="s">
        <v>61</v>
      </c>
      <c r="O5" s="44" t="s">
        <v>70</v>
      </c>
      <c r="P5" s="47" t="s">
        <v>71</v>
      </c>
      <c r="Q5" s="44" t="s">
        <v>55</v>
      </c>
      <c r="R5" s="47" t="s">
        <v>67</v>
      </c>
      <c r="S5" s="47" t="s">
        <v>68</v>
      </c>
    </row>
    <row r="6" spans="1:19" s="2" customFormat="1" ht="12.75" customHeight="1" x14ac:dyDescent="0.2">
      <c r="A6" s="59" t="s">
        <v>15</v>
      </c>
      <c r="B6" s="59"/>
      <c r="C6" s="59"/>
      <c r="D6" s="59"/>
      <c r="E6" s="59"/>
      <c r="F6" s="59"/>
      <c r="G6" s="35">
        <f>SUM(G7:G8)</f>
        <v>476025.9</v>
      </c>
      <c r="H6" s="14"/>
      <c r="I6" s="14"/>
      <c r="J6" s="14"/>
      <c r="K6" s="14"/>
      <c r="L6" s="14"/>
      <c r="M6" s="14"/>
      <c r="N6" s="14"/>
      <c r="O6" s="14"/>
      <c r="P6" s="14"/>
      <c r="Q6" s="14"/>
      <c r="R6" s="14"/>
      <c r="S6" s="48"/>
    </row>
    <row r="7" spans="1:19" s="2" customFormat="1" x14ac:dyDescent="0.2">
      <c r="A7" s="15">
        <v>1</v>
      </c>
      <c r="B7" s="33" t="s">
        <v>19</v>
      </c>
      <c r="C7" s="33" t="s">
        <v>16</v>
      </c>
      <c r="D7" s="20" t="s">
        <v>14</v>
      </c>
      <c r="E7" s="21">
        <v>1124</v>
      </c>
      <c r="F7" s="14">
        <v>219</v>
      </c>
      <c r="G7" s="22">
        <f>E7*F7</f>
        <v>246156</v>
      </c>
      <c r="H7" s="14"/>
      <c r="I7" s="14"/>
      <c r="J7" s="14"/>
      <c r="K7" s="14"/>
      <c r="L7" s="14"/>
      <c r="M7" s="14"/>
      <c r="N7" s="14"/>
      <c r="O7" s="14"/>
      <c r="P7" s="14"/>
      <c r="Q7" s="14"/>
      <c r="R7" s="14"/>
      <c r="S7" s="48"/>
    </row>
    <row r="8" spans="1:19" s="2" customFormat="1" x14ac:dyDescent="0.2">
      <c r="A8" s="37">
        <v>2</v>
      </c>
      <c r="B8" s="33" t="s">
        <v>18</v>
      </c>
      <c r="C8" s="33" t="s">
        <v>17</v>
      </c>
      <c r="D8" s="20" t="s">
        <v>14</v>
      </c>
      <c r="E8" s="34">
        <f>2325+80</f>
        <v>2405</v>
      </c>
      <c r="F8" s="14">
        <v>95.58</v>
      </c>
      <c r="G8" s="22">
        <f t="shared" ref="G8" si="0">E8*F8</f>
        <v>229869.9</v>
      </c>
      <c r="H8" s="14"/>
      <c r="I8" s="14"/>
      <c r="J8" s="14"/>
      <c r="K8" s="14"/>
      <c r="L8" s="14"/>
      <c r="M8" s="14"/>
      <c r="N8" s="14"/>
      <c r="O8" s="14"/>
      <c r="P8" s="14"/>
      <c r="Q8" s="14"/>
      <c r="R8" s="14"/>
      <c r="S8" s="48"/>
    </row>
    <row r="9" spans="1:19" s="2" customFormat="1" ht="14.25" customHeight="1" x14ac:dyDescent="0.2">
      <c r="A9" s="57" t="s">
        <v>12</v>
      </c>
      <c r="B9" s="58"/>
      <c r="C9" s="58"/>
      <c r="D9" s="58"/>
      <c r="E9" s="58"/>
      <c r="F9" s="58"/>
      <c r="G9" s="36">
        <f>SUM(G10:G30)</f>
        <v>10117268.5</v>
      </c>
      <c r="H9" s="14"/>
      <c r="I9" s="14"/>
      <c r="J9" s="14"/>
      <c r="K9" s="14"/>
      <c r="L9" s="14"/>
      <c r="M9" s="14"/>
      <c r="N9" s="14"/>
      <c r="O9" s="14"/>
      <c r="P9" s="14"/>
      <c r="Q9" s="14"/>
      <c r="R9" s="14"/>
      <c r="S9" s="48"/>
    </row>
    <row r="10" spans="1:19" s="2" customFormat="1" ht="48" x14ac:dyDescent="0.2">
      <c r="A10" s="17">
        <v>3</v>
      </c>
      <c r="B10" s="18" t="s">
        <v>20</v>
      </c>
      <c r="C10" s="19" t="s">
        <v>21</v>
      </c>
      <c r="D10" s="20" t="s">
        <v>13</v>
      </c>
      <c r="E10" s="21">
        <v>1200</v>
      </c>
      <c r="F10" s="14">
        <v>95</v>
      </c>
      <c r="G10" s="23">
        <f t="shared" ref="G10:G30" si="1">E10*F10</f>
        <v>114000</v>
      </c>
      <c r="H10" s="14"/>
      <c r="I10" s="14"/>
      <c r="J10" s="14"/>
      <c r="K10" s="14"/>
      <c r="L10" s="14"/>
      <c r="M10" s="14"/>
      <c r="N10" s="14"/>
      <c r="O10" s="14"/>
      <c r="P10" s="14"/>
      <c r="Q10" s="14"/>
      <c r="R10" s="14"/>
      <c r="S10" s="48"/>
    </row>
    <row r="11" spans="1:19" s="2" customFormat="1" ht="27" customHeight="1" x14ac:dyDescent="0.2">
      <c r="A11" s="17">
        <v>4</v>
      </c>
      <c r="B11" s="24" t="s">
        <v>22</v>
      </c>
      <c r="C11" s="25" t="s">
        <v>22</v>
      </c>
      <c r="D11" s="20" t="s">
        <v>24</v>
      </c>
      <c r="E11" s="21">
        <v>250</v>
      </c>
      <c r="F11" s="14">
        <v>1260</v>
      </c>
      <c r="G11" s="23">
        <f t="shared" si="1"/>
        <v>315000</v>
      </c>
      <c r="H11" s="49">
        <v>1220</v>
      </c>
      <c r="I11" s="49">
        <f>E11*H11</f>
        <v>305000</v>
      </c>
      <c r="J11" s="14"/>
      <c r="K11" s="14"/>
      <c r="L11" s="14"/>
      <c r="M11" s="14"/>
      <c r="N11" s="14"/>
      <c r="O11" s="14"/>
      <c r="P11" s="14"/>
      <c r="Q11" s="14"/>
      <c r="R11" s="14"/>
      <c r="S11" s="48"/>
    </row>
    <row r="12" spans="1:19" s="2" customFormat="1" ht="24" x14ac:dyDescent="0.2">
      <c r="A12" s="17">
        <v>5</v>
      </c>
      <c r="B12" s="24" t="s">
        <v>23</v>
      </c>
      <c r="C12" s="25" t="s">
        <v>23</v>
      </c>
      <c r="D12" s="20" t="s">
        <v>24</v>
      </c>
      <c r="E12" s="34">
        <v>325</v>
      </c>
      <c r="F12" s="14">
        <v>1680</v>
      </c>
      <c r="G12" s="23">
        <f t="shared" si="1"/>
        <v>546000</v>
      </c>
      <c r="H12" s="49">
        <v>1620</v>
      </c>
      <c r="I12" s="49">
        <f>E12*H12</f>
        <v>526500</v>
      </c>
      <c r="J12" s="14"/>
      <c r="K12" s="14"/>
      <c r="L12" s="14"/>
      <c r="M12" s="14"/>
      <c r="N12" s="14"/>
      <c r="O12" s="14"/>
      <c r="P12" s="14"/>
      <c r="Q12" s="14"/>
      <c r="R12" s="14"/>
      <c r="S12" s="48"/>
    </row>
    <row r="13" spans="1:19" s="2" customFormat="1" ht="318.75" customHeight="1" x14ac:dyDescent="0.2">
      <c r="A13" s="17">
        <v>6</v>
      </c>
      <c r="B13" s="24" t="s">
        <v>51</v>
      </c>
      <c r="C13" s="25" t="s">
        <v>52</v>
      </c>
      <c r="D13" s="20" t="s">
        <v>13</v>
      </c>
      <c r="E13" s="34">
        <f>1500+150</f>
        <v>1650</v>
      </c>
      <c r="F13" s="14">
        <v>1850</v>
      </c>
      <c r="G13" s="23">
        <f t="shared" si="1"/>
        <v>3052500</v>
      </c>
      <c r="H13" s="14"/>
      <c r="I13" s="14"/>
      <c r="J13" s="52">
        <v>1300</v>
      </c>
      <c r="K13" s="52">
        <f>E13*J13</f>
        <v>2145000</v>
      </c>
      <c r="L13" s="53" t="s">
        <v>69</v>
      </c>
      <c r="M13" s="14">
        <v>1580</v>
      </c>
      <c r="N13" s="14"/>
      <c r="O13" s="14"/>
      <c r="P13" s="14"/>
      <c r="Q13" s="14"/>
      <c r="R13" s="14"/>
      <c r="S13" s="48"/>
    </row>
    <row r="14" spans="1:19" s="2" customFormat="1" ht="24" x14ac:dyDescent="0.2">
      <c r="A14" s="17">
        <v>7</v>
      </c>
      <c r="B14" s="24" t="s">
        <v>25</v>
      </c>
      <c r="C14" s="25" t="s">
        <v>25</v>
      </c>
      <c r="D14" s="20" t="s">
        <v>13</v>
      </c>
      <c r="E14" s="38">
        <v>25</v>
      </c>
      <c r="F14" s="14">
        <v>19365</v>
      </c>
      <c r="G14" s="23">
        <f t="shared" si="1"/>
        <v>484125</v>
      </c>
      <c r="H14" s="14"/>
      <c r="I14" s="14"/>
      <c r="J14" s="14"/>
      <c r="K14" s="14"/>
      <c r="L14" s="14"/>
      <c r="M14" s="49">
        <v>4000</v>
      </c>
      <c r="N14" s="49">
        <f>E14*M14</f>
        <v>100000</v>
      </c>
      <c r="O14" s="14"/>
      <c r="P14" s="14"/>
      <c r="Q14" s="14"/>
      <c r="R14" s="14"/>
      <c r="S14" s="48"/>
    </row>
    <row r="15" spans="1:19" s="2" customFormat="1" ht="36" x14ac:dyDescent="0.2">
      <c r="A15" s="17">
        <v>8</v>
      </c>
      <c r="B15" s="24" t="s">
        <v>26</v>
      </c>
      <c r="C15" s="24" t="s">
        <v>27</v>
      </c>
      <c r="D15" s="20" t="s">
        <v>13</v>
      </c>
      <c r="E15" s="38">
        <v>10</v>
      </c>
      <c r="F15" s="14">
        <v>20570</v>
      </c>
      <c r="G15" s="23">
        <f t="shared" si="1"/>
        <v>205700</v>
      </c>
      <c r="H15" s="14"/>
      <c r="I15" s="14"/>
      <c r="J15" s="14"/>
      <c r="K15" s="14"/>
      <c r="L15" s="14"/>
      <c r="M15" s="49">
        <v>3700</v>
      </c>
      <c r="N15" s="49">
        <f>E15*M15</f>
        <v>37000</v>
      </c>
      <c r="O15" s="14"/>
      <c r="P15" s="14"/>
      <c r="Q15" s="14"/>
      <c r="R15" s="14"/>
      <c r="S15" s="48"/>
    </row>
    <row r="16" spans="1:19" s="2" customFormat="1" ht="72" x14ac:dyDescent="0.2">
      <c r="A16" s="17">
        <v>9</v>
      </c>
      <c r="B16" s="24" t="s">
        <v>30</v>
      </c>
      <c r="C16" s="24" t="s">
        <v>31</v>
      </c>
      <c r="D16" s="20" t="s">
        <v>13</v>
      </c>
      <c r="E16" s="38">
        <v>10</v>
      </c>
      <c r="F16" s="14">
        <v>30855</v>
      </c>
      <c r="G16" s="23">
        <f t="shared" si="1"/>
        <v>308550</v>
      </c>
      <c r="H16" s="14"/>
      <c r="I16" s="14"/>
      <c r="J16" s="14"/>
      <c r="K16" s="14"/>
      <c r="L16" s="14"/>
      <c r="M16" s="14"/>
      <c r="N16" s="14"/>
      <c r="O16" s="14"/>
      <c r="P16" s="14"/>
      <c r="Q16" s="14"/>
      <c r="R16" s="14"/>
      <c r="S16" s="48"/>
    </row>
    <row r="17" spans="1:19" s="2" customFormat="1" ht="48" x14ac:dyDescent="0.2">
      <c r="A17" s="17">
        <v>10</v>
      </c>
      <c r="B17" s="24" t="s">
        <v>28</v>
      </c>
      <c r="C17" s="25" t="s">
        <v>29</v>
      </c>
      <c r="D17" s="20" t="s">
        <v>13</v>
      </c>
      <c r="E17" s="38">
        <v>10</v>
      </c>
      <c r="F17" s="14">
        <v>28050</v>
      </c>
      <c r="G17" s="23">
        <f t="shared" ref="G17" si="2">E17*F17</f>
        <v>280500</v>
      </c>
      <c r="H17" s="14"/>
      <c r="I17" s="14"/>
      <c r="J17" s="14"/>
      <c r="K17" s="14"/>
      <c r="L17" s="14"/>
      <c r="M17" s="49">
        <v>3500</v>
      </c>
      <c r="N17" s="49">
        <f>E17*M17</f>
        <v>35000</v>
      </c>
      <c r="O17" s="14"/>
      <c r="P17" s="14"/>
      <c r="Q17" s="14"/>
      <c r="R17" s="14"/>
      <c r="S17" s="48"/>
    </row>
    <row r="18" spans="1:19" s="2" customFormat="1" ht="24" x14ac:dyDescent="0.2">
      <c r="A18" s="17">
        <v>11</v>
      </c>
      <c r="B18" s="24" t="s">
        <v>53</v>
      </c>
      <c r="C18" s="24" t="s">
        <v>53</v>
      </c>
      <c r="D18" s="20" t="s">
        <v>13</v>
      </c>
      <c r="E18" s="21">
        <v>5</v>
      </c>
      <c r="F18" s="14">
        <v>7480</v>
      </c>
      <c r="G18" s="23">
        <f t="shared" si="1"/>
        <v>37400</v>
      </c>
      <c r="H18" s="14"/>
      <c r="I18" s="14"/>
      <c r="J18" s="14"/>
      <c r="K18" s="14"/>
      <c r="L18" s="14"/>
      <c r="M18" s="49">
        <v>2800</v>
      </c>
      <c r="N18" s="49">
        <f>E18*M18</f>
        <v>14000</v>
      </c>
      <c r="O18" s="14"/>
      <c r="P18" s="14"/>
      <c r="Q18" s="14"/>
      <c r="R18" s="14"/>
      <c r="S18" s="48"/>
    </row>
    <row r="19" spans="1:19" s="2" customFormat="1" ht="24" x14ac:dyDescent="0.2">
      <c r="A19" s="17">
        <v>12</v>
      </c>
      <c r="B19" s="24" t="s">
        <v>32</v>
      </c>
      <c r="C19" s="24" t="s">
        <v>32</v>
      </c>
      <c r="D19" s="20" t="s">
        <v>13</v>
      </c>
      <c r="E19" s="21">
        <f>205+40</f>
        <v>245</v>
      </c>
      <c r="F19" s="14">
        <v>187</v>
      </c>
      <c r="G19" s="23">
        <f t="shared" si="1"/>
        <v>45815</v>
      </c>
      <c r="H19" s="14"/>
      <c r="I19" s="14"/>
      <c r="J19" s="14"/>
      <c r="K19" s="14"/>
      <c r="L19" s="14"/>
      <c r="M19" s="14"/>
      <c r="N19" s="14"/>
      <c r="O19" s="14"/>
      <c r="P19" s="14"/>
      <c r="Q19" s="14"/>
      <c r="R19" s="14"/>
      <c r="S19" s="48"/>
    </row>
    <row r="20" spans="1:19" s="2" customFormat="1" ht="36" x14ac:dyDescent="0.2">
      <c r="A20" s="17">
        <v>13</v>
      </c>
      <c r="B20" s="24" t="s">
        <v>33</v>
      </c>
      <c r="C20" s="24" t="s">
        <v>34</v>
      </c>
      <c r="D20" s="20" t="s">
        <v>13</v>
      </c>
      <c r="E20" s="21">
        <v>160</v>
      </c>
      <c r="F20" s="14">
        <v>65.7</v>
      </c>
      <c r="G20" s="23">
        <f t="shared" si="1"/>
        <v>10512</v>
      </c>
      <c r="H20" s="14"/>
      <c r="I20" s="14"/>
      <c r="J20" s="49">
        <v>56</v>
      </c>
      <c r="K20" s="49">
        <f>E20*J20</f>
        <v>8960</v>
      </c>
      <c r="L20" s="14"/>
      <c r="M20" s="14"/>
      <c r="N20" s="14"/>
      <c r="O20" s="14"/>
      <c r="P20" s="14"/>
      <c r="Q20" s="14"/>
      <c r="R20" s="14"/>
      <c r="S20" s="48"/>
    </row>
    <row r="21" spans="1:19" s="2" customFormat="1" x14ac:dyDescent="0.2">
      <c r="A21" s="17">
        <v>14</v>
      </c>
      <c r="B21" s="24" t="s">
        <v>35</v>
      </c>
      <c r="C21" s="24" t="s">
        <v>35</v>
      </c>
      <c r="D21" s="20" t="s">
        <v>13</v>
      </c>
      <c r="E21" s="21">
        <v>300</v>
      </c>
      <c r="F21" s="14">
        <v>17</v>
      </c>
      <c r="G21" s="23">
        <f t="shared" si="1"/>
        <v>5100</v>
      </c>
      <c r="H21" s="14"/>
      <c r="I21" s="14"/>
      <c r="J21" s="14"/>
      <c r="K21" s="14"/>
      <c r="L21" s="14"/>
      <c r="M21" s="14"/>
      <c r="N21" s="14"/>
      <c r="O21" s="14"/>
      <c r="P21" s="14"/>
      <c r="Q21" s="14"/>
      <c r="R21" s="14"/>
      <c r="S21" s="48"/>
    </row>
    <row r="22" spans="1:19" s="2" customFormat="1" ht="111" customHeight="1" x14ac:dyDescent="0.2">
      <c r="A22" s="17">
        <v>15</v>
      </c>
      <c r="B22" s="24" t="s">
        <v>37</v>
      </c>
      <c r="C22" s="39" t="s">
        <v>36</v>
      </c>
      <c r="D22" s="20" t="s">
        <v>13</v>
      </c>
      <c r="E22" s="21">
        <v>1530</v>
      </c>
      <c r="F22" s="14">
        <v>265.87</v>
      </c>
      <c r="G22" s="23">
        <f t="shared" si="1"/>
        <v>406781.10000000003</v>
      </c>
      <c r="H22" s="14">
        <v>264</v>
      </c>
      <c r="I22" s="14"/>
      <c r="J22" s="52">
        <v>174</v>
      </c>
      <c r="K22" s="52">
        <f>E22*J22</f>
        <v>266220</v>
      </c>
      <c r="L22" s="14"/>
      <c r="M22" s="14">
        <v>250</v>
      </c>
      <c r="N22" s="14"/>
      <c r="O22" s="14">
        <v>177.09</v>
      </c>
      <c r="P22" s="14"/>
      <c r="Q22" s="14">
        <v>265</v>
      </c>
      <c r="R22" s="14"/>
      <c r="S22" s="48"/>
    </row>
    <row r="23" spans="1:19" s="2" customFormat="1" ht="108" x14ac:dyDescent="0.2">
      <c r="A23" s="17">
        <v>16</v>
      </c>
      <c r="B23" s="24" t="s">
        <v>38</v>
      </c>
      <c r="C23" s="24" t="s">
        <v>39</v>
      </c>
      <c r="D23" s="20" t="s">
        <v>13</v>
      </c>
      <c r="E23" s="21">
        <v>300</v>
      </c>
      <c r="F23" s="14">
        <v>265.87</v>
      </c>
      <c r="G23" s="23">
        <f t="shared" si="1"/>
        <v>79761</v>
      </c>
      <c r="H23" s="14"/>
      <c r="I23" s="14"/>
      <c r="J23" s="52">
        <v>174</v>
      </c>
      <c r="K23" s="52">
        <f>E23*J23</f>
        <v>52200</v>
      </c>
      <c r="L23" s="14"/>
      <c r="M23" s="14">
        <v>250</v>
      </c>
      <c r="N23" s="14"/>
      <c r="O23" s="14">
        <v>177.09</v>
      </c>
      <c r="P23" s="14"/>
      <c r="Q23" s="14">
        <v>265</v>
      </c>
      <c r="R23" s="14"/>
      <c r="S23" s="48"/>
    </row>
    <row r="24" spans="1:19" s="2" customFormat="1" ht="168" customHeight="1" x14ac:dyDescent="0.2">
      <c r="A24" s="17">
        <v>17</v>
      </c>
      <c r="B24" s="24" t="s">
        <v>40</v>
      </c>
      <c r="C24" s="39" t="s">
        <v>41</v>
      </c>
      <c r="D24" s="20" t="s">
        <v>13</v>
      </c>
      <c r="E24" s="21">
        <v>50</v>
      </c>
      <c r="F24" s="14">
        <v>10100</v>
      </c>
      <c r="G24" s="23">
        <f t="shared" si="1"/>
        <v>505000</v>
      </c>
      <c r="H24" s="14"/>
      <c r="I24" s="14"/>
      <c r="J24" s="14"/>
      <c r="K24" s="14"/>
      <c r="L24" s="14"/>
      <c r="M24" s="14">
        <v>970</v>
      </c>
      <c r="N24" s="14"/>
      <c r="O24" s="52">
        <v>248.78</v>
      </c>
      <c r="P24" s="52">
        <f>E24*O24</f>
        <v>12439</v>
      </c>
      <c r="Q24" s="14"/>
      <c r="R24" s="14"/>
      <c r="S24" s="48"/>
    </row>
    <row r="25" spans="1:19" s="2" customFormat="1" ht="60" x14ac:dyDescent="0.2">
      <c r="A25" s="17">
        <v>18</v>
      </c>
      <c r="B25" s="24" t="s">
        <v>43</v>
      </c>
      <c r="C25" s="24" t="s">
        <v>44</v>
      </c>
      <c r="D25" s="20" t="s">
        <v>24</v>
      </c>
      <c r="E25" s="21">
        <v>615</v>
      </c>
      <c r="F25" s="14">
        <v>629.16000000000008</v>
      </c>
      <c r="G25" s="23">
        <f t="shared" si="1"/>
        <v>386933.4</v>
      </c>
      <c r="H25" s="14"/>
      <c r="I25" s="14"/>
      <c r="J25" s="14"/>
      <c r="K25" s="14"/>
      <c r="L25" s="14"/>
      <c r="M25" s="14"/>
      <c r="N25" s="14"/>
      <c r="O25" s="14"/>
      <c r="P25" s="14"/>
      <c r="Q25" s="14"/>
      <c r="R25" s="14"/>
      <c r="S25" s="48"/>
    </row>
    <row r="26" spans="1:19" s="2" customFormat="1" ht="24" x14ac:dyDescent="0.2">
      <c r="A26" s="17">
        <v>19</v>
      </c>
      <c r="B26" s="24" t="s">
        <v>42</v>
      </c>
      <c r="C26" s="24" t="s">
        <v>42</v>
      </c>
      <c r="D26" s="20" t="s">
        <v>13</v>
      </c>
      <c r="E26" s="21">
        <f>505+50</f>
        <v>555</v>
      </c>
      <c r="F26" s="14">
        <v>350</v>
      </c>
      <c r="G26" s="23">
        <f t="shared" si="1"/>
        <v>194250</v>
      </c>
      <c r="H26" s="14">
        <v>210</v>
      </c>
      <c r="I26" s="14"/>
      <c r="J26" s="14"/>
      <c r="K26" s="14"/>
      <c r="L26" s="14"/>
      <c r="M26" s="52">
        <v>193</v>
      </c>
      <c r="N26" s="52">
        <f>E26*M26</f>
        <v>107115</v>
      </c>
      <c r="O26" s="14"/>
      <c r="P26" s="14"/>
      <c r="Q26" s="14"/>
      <c r="R26" s="14"/>
      <c r="S26" s="48"/>
    </row>
    <row r="27" spans="1:19" s="2" customFormat="1" x14ac:dyDescent="0.2">
      <c r="A27" s="17">
        <v>20</v>
      </c>
      <c r="B27" s="24" t="s">
        <v>47</v>
      </c>
      <c r="C27" s="40" t="s">
        <v>47</v>
      </c>
      <c r="D27" s="20" t="s">
        <v>13</v>
      </c>
      <c r="E27" s="21">
        <f>300+50</f>
        <v>350</v>
      </c>
      <c r="F27" s="14">
        <v>79</v>
      </c>
      <c r="G27" s="23">
        <f t="shared" si="1"/>
        <v>27650</v>
      </c>
      <c r="H27" s="14"/>
      <c r="I27" s="14"/>
      <c r="J27" s="14"/>
      <c r="K27" s="14"/>
      <c r="L27" s="14"/>
      <c r="M27" s="14"/>
      <c r="N27" s="14"/>
      <c r="O27" s="14"/>
      <c r="P27" s="14"/>
      <c r="Q27" s="14"/>
      <c r="R27" s="14"/>
      <c r="S27" s="48"/>
    </row>
    <row r="28" spans="1:19" s="2" customFormat="1" ht="36" x14ac:dyDescent="0.2">
      <c r="A28" s="17">
        <v>21</v>
      </c>
      <c r="B28" s="24" t="s">
        <v>50</v>
      </c>
      <c r="C28" s="40" t="s">
        <v>50</v>
      </c>
      <c r="D28" s="20" t="s">
        <v>13</v>
      </c>
      <c r="E28" s="21">
        <v>100</v>
      </c>
      <c r="F28" s="14">
        <v>3651.9100000000003</v>
      </c>
      <c r="G28" s="23">
        <f t="shared" si="1"/>
        <v>365191.00000000006</v>
      </c>
      <c r="H28" s="14"/>
      <c r="I28" s="14"/>
      <c r="J28" s="14"/>
      <c r="K28" s="14"/>
      <c r="L28" s="14"/>
      <c r="M28" s="14"/>
      <c r="N28" s="14"/>
      <c r="O28" s="14"/>
      <c r="P28" s="14"/>
      <c r="Q28" s="14"/>
      <c r="R28" s="14"/>
      <c r="S28" s="48"/>
    </row>
    <row r="29" spans="1:19" s="2" customFormat="1" ht="36" x14ac:dyDescent="0.2">
      <c r="A29" s="17">
        <v>22</v>
      </c>
      <c r="B29" s="24" t="s">
        <v>48</v>
      </c>
      <c r="C29" s="40" t="s">
        <v>49</v>
      </c>
      <c r="D29" s="20" t="s">
        <v>13</v>
      </c>
      <c r="E29" s="21">
        <v>100</v>
      </c>
      <c r="F29" s="14">
        <v>16350</v>
      </c>
      <c r="G29" s="23">
        <f t="shared" si="1"/>
        <v>1635000</v>
      </c>
      <c r="H29" s="14"/>
      <c r="I29" s="14"/>
      <c r="J29" s="14"/>
      <c r="K29" s="14"/>
      <c r="L29" s="14"/>
      <c r="M29" s="14"/>
      <c r="N29" s="14"/>
      <c r="O29" s="14"/>
      <c r="P29" s="14"/>
      <c r="Q29" s="14"/>
      <c r="R29" s="49">
        <v>16350</v>
      </c>
      <c r="S29" s="51">
        <f>E29*R29</f>
        <v>1635000</v>
      </c>
    </row>
    <row r="30" spans="1:19" s="2" customFormat="1" ht="320.25" customHeight="1" x14ac:dyDescent="0.2">
      <c r="A30" s="17">
        <v>23</v>
      </c>
      <c r="B30" s="41" t="s">
        <v>45</v>
      </c>
      <c r="C30" s="42" t="s">
        <v>46</v>
      </c>
      <c r="D30" s="43" t="s">
        <v>13</v>
      </c>
      <c r="E30" s="21">
        <v>5700</v>
      </c>
      <c r="F30" s="14">
        <v>195</v>
      </c>
      <c r="G30" s="23">
        <f t="shared" si="1"/>
        <v>1111500</v>
      </c>
      <c r="H30" s="14">
        <v>140</v>
      </c>
      <c r="I30" s="14"/>
      <c r="J30" s="52">
        <v>107</v>
      </c>
      <c r="K30" s="52">
        <f>E30*J30</f>
        <v>609900</v>
      </c>
      <c r="L30" s="14"/>
      <c r="M30" s="14">
        <v>136</v>
      </c>
      <c r="N30" s="14"/>
      <c r="O30" s="14">
        <v>138.03</v>
      </c>
      <c r="P30" s="14"/>
      <c r="Q30" s="53" t="s">
        <v>69</v>
      </c>
      <c r="S30" s="48"/>
    </row>
    <row r="31" spans="1:19" s="6" customFormat="1" ht="13.5" customHeight="1" x14ac:dyDescent="0.2">
      <c r="A31" s="3"/>
      <c r="B31" s="28" t="s">
        <v>10</v>
      </c>
      <c r="C31" s="13"/>
      <c r="D31" s="4"/>
      <c r="E31" s="30"/>
      <c r="F31" s="45"/>
      <c r="G31" s="5">
        <f>G6+G9</f>
        <v>10593294.4</v>
      </c>
      <c r="H31" s="3"/>
      <c r="I31" s="50">
        <f>SUM(I7:I30)</f>
        <v>831500</v>
      </c>
      <c r="J31" s="3"/>
      <c r="K31" s="50">
        <f>SUM(K7:K30)</f>
        <v>3082280</v>
      </c>
      <c r="L31" s="3"/>
      <c r="M31" s="3"/>
      <c r="N31" s="50">
        <f>SUM(N7:N30)</f>
        <v>293115</v>
      </c>
      <c r="O31" s="3"/>
      <c r="P31" s="50">
        <f>SUM(P7:P30)</f>
        <v>12439</v>
      </c>
      <c r="Q31" s="3"/>
      <c r="R31" s="3"/>
      <c r="S31" s="50">
        <f>SUM(S7:S30)</f>
        <v>1635000</v>
      </c>
    </row>
    <row r="32" spans="1:19" ht="9.75" customHeight="1" x14ac:dyDescent="0.2">
      <c r="A32" s="7"/>
      <c r="B32" s="29"/>
      <c r="C32" s="8"/>
      <c r="D32" s="9"/>
      <c r="E32" s="31"/>
      <c r="F32" s="46"/>
      <c r="G32" s="10"/>
    </row>
    <row r="33" spans="1:7" x14ac:dyDescent="0.2">
      <c r="A33" s="55" t="s">
        <v>8</v>
      </c>
      <c r="B33" s="55"/>
      <c r="C33" s="55"/>
      <c r="D33" s="55"/>
      <c r="E33" s="55"/>
      <c r="F33" s="55"/>
      <c r="G33" s="55"/>
    </row>
    <row r="34" spans="1:7" s="11" customFormat="1" ht="39.75" customHeight="1" x14ac:dyDescent="0.2">
      <c r="A34" s="54" t="s">
        <v>11</v>
      </c>
      <c r="B34" s="54"/>
      <c r="C34" s="54"/>
      <c r="D34" s="54"/>
      <c r="E34" s="54"/>
      <c r="F34" s="54"/>
      <c r="G34" s="54"/>
    </row>
    <row r="36" spans="1:7" x14ac:dyDescent="0.2">
      <c r="B36" s="1" t="s">
        <v>62</v>
      </c>
      <c r="E36" s="1"/>
      <c r="G36" s="1" t="s">
        <v>63</v>
      </c>
    </row>
    <row r="37" spans="1:7" x14ac:dyDescent="0.2">
      <c r="B37" s="1"/>
      <c r="E37" s="1"/>
    </row>
    <row r="38" spans="1:7" x14ac:dyDescent="0.2">
      <c r="B38" s="1" t="s">
        <v>64</v>
      </c>
      <c r="E38" s="1"/>
      <c r="G38" s="1" t="s">
        <v>65</v>
      </c>
    </row>
  </sheetData>
  <mergeCells count="5">
    <mergeCell ref="A34:G34"/>
    <mergeCell ref="A33:G33"/>
    <mergeCell ref="A4:G4"/>
    <mergeCell ref="A9:F9"/>
    <mergeCell ref="A6:F6"/>
  </mergeCells>
  <pageMargins left="0.19685039370078741" right="0.19685039370078741" top="0.74803149606299213" bottom="0.74803149606299213" header="0.31496062992125984" footer="0.31496062992125984"/>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2023-02-15T11:57:50Z</cp:lastPrinted>
  <dcterms:created xsi:type="dcterms:W3CDTF">2019-03-11T10:08:28Z</dcterms:created>
  <dcterms:modified xsi:type="dcterms:W3CDTF">2024-02-28T10:28:27Z</dcterms:modified>
</cp:coreProperties>
</file>