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Протокола\"/>
    </mc:Choice>
  </mc:AlternateContent>
  <bookViews>
    <workbookView xWindow="0" yWindow="0" windowWidth="20490" windowHeight="7620"/>
  </bookViews>
  <sheets>
    <sheet name="ЛС"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ЛС!$A$1:$R$48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R38" i="1" l="1"/>
  <c r="P38" i="1"/>
  <c r="N38" i="1"/>
  <c r="K38" i="1" l="1"/>
  <c r="K35" i="1" l="1"/>
  <c r="N32" i="1"/>
  <c r="P31" i="1"/>
  <c r="R20" i="1" l="1"/>
  <c r="R19" i="1"/>
  <c r="R21" i="1"/>
  <c r="R18" i="1"/>
  <c r="R8" i="1"/>
  <c r="G36" i="1" l="1"/>
  <c r="G35" i="1"/>
  <c r="G34" i="1"/>
  <c r="G33" i="1"/>
  <c r="G32" i="1"/>
  <c r="G31" i="1"/>
  <c r="G30" i="1"/>
  <c r="G29" i="1"/>
  <c r="G28" i="1"/>
  <c r="G27" i="1"/>
  <c r="G26" i="1"/>
  <c r="G25" i="1"/>
  <c r="G24" i="1"/>
  <c r="G23" i="1"/>
  <c r="G22" i="1"/>
  <c r="E21" i="1"/>
  <c r="G21" i="1" s="1"/>
  <c r="G20" i="1"/>
  <c r="G19" i="1"/>
  <c r="G18" i="1"/>
  <c r="G17" i="1"/>
  <c r="F17" i="1"/>
  <c r="G16" i="1"/>
  <c r="G15" i="1"/>
  <c r="G14" i="1"/>
  <c r="G13" i="1"/>
  <c r="G12" i="1"/>
  <c r="G11" i="1"/>
  <c r="G10" i="1"/>
  <c r="G9" i="1" s="1"/>
  <c r="G8" i="1"/>
  <c r="G7" i="1"/>
  <c r="G6" i="1"/>
  <c r="G38" i="1" l="1"/>
</calcChain>
</file>

<file path=xl/sharedStrings.xml><?xml version="1.0" encoding="utf-8"?>
<sst xmlns="http://schemas.openxmlformats.org/spreadsheetml/2006/main" count="115" uniqueCount="82">
  <si>
    <t>Приложение 1</t>
  </si>
  <si>
    <t>Перечень закупаемых товаров</t>
  </si>
  <si>
    <t>№ Лота</t>
  </si>
  <si>
    <t>Наименование лота</t>
  </si>
  <si>
    <t>Ед изм</t>
  </si>
  <si>
    <t>Кол-во</t>
  </si>
  <si>
    <t>Цена, тенге</t>
  </si>
  <si>
    <t>Сумма, тенге</t>
  </si>
  <si>
    <t>Описание лекарственного средства и медицинского изделия (краткая характеристика)</t>
  </si>
  <si>
    <t>Лекарственные средства</t>
  </si>
  <si>
    <t>флакон</t>
  </si>
  <si>
    <t>Вазелин 25,0</t>
  </si>
  <si>
    <t>мазь для наружного применения 25 г</t>
  </si>
  <si>
    <t>туба</t>
  </si>
  <si>
    <t>Перекись водорода 3%- 100,0</t>
  </si>
  <si>
    <t>раствор для наружного применения 3% 100 мл</t>
  </si>
  <si>
    <t>Медицинские изделия</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</si>
  <si>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</si>
  <si>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</si>
  <si>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штука</t>
  </si>
  <si>
    <t>Бинт нестерильный</t>
  </si>
  <si>
    <t>Бинты изготовлены из отбеленной медицинской марли. Длина и ширина 7м х 14см; не стерильный</t>
  </si>
  <si>
    <t>Бинт стерильный</t>
  </si>
  <si>
    <t>Бинты изготовлены из отбеленной медицинской марли. Длина и ширина  7м х 14см; стерильный</t>
  </si>
  <si>
    <t>Пинцент анатомический 150 х 1.5</t>
  </si>
  <si>
    <t>Пинцент анатомический  150 х 1.5 – анатомический инструмент, предназначенный для удерживания вспомогательных медицинских средств</t>
  </si>
  <si>
    <t>штук</t>
  </si>
  <si>
    <t>Пинцент анатомический 250 х 2,5</t>
  </si>
  <si>
    <t>Пинцет анатомический  250х2,5 – анатомический инструмент, предназначенный для удерживания вспомогательных медицинских средств.</t>
  </si>
  <si>
    <t>Пинцет анатомический,  150 мм</t>
  </si>
  <si>
    <t xml:space="preserve">Презерватив  в закрытой упаковке </t>
  </si>
  <si>
    <t>Презервативы для УЗИ рекомендованы для использования со всеми видами ректо-вагинальных датчиков аппарата ультразвукового исследовани.</t>
  </si>
  <si>
    <t>Сетка полипропилен, одноразовый, 30х30</t>
  </si>
  <si>
    <t>Скальпель, одноразовый, стерильный №15</t>
  </si>
  <si>
    <t>Скальпель, одноразовый, стерильный №18</t>
  </si>
  <si>
    <t>Скальпель, одноразовый, стерильный №22</t>
  </si>
  <si>
    <t>Скальпель, одноразовый, стерильный №23</t>
  </si>
  <si>
    <t>Спринцовка  резиновая с твердым наконечником размер №1</t>
  </si>
  <si>
    <t>Спринцовка №1 с твердым наконечником, 30 мл</t>
  </si>
  <si>
    <t xml:space="preserve">Спринцовка размер №9 с твердым наконечником </t>
  </si>
  <si>
    <t>Спринцовка №9 с твердым наконечником, резиновая для отсасывания жидкости из полостей организма, 270 мл</t>
  </si>
  <si>
    <t>Троакар полостной, диаметром 7 мм. Троакар полостной имеет иглу трёхгранной заточки диаметром 7 мм.  Предназначен для пункции брюшной и грудной полости с последующим проведением дренажей или инструментов. Возможность обработки дезинфекционными растворами, разработанными для металлических инструментов.</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</si>
  <si>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</si>
  <si>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</si>
  <si>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Зажим  кровоостанавливающий, изогнутый,  №3, длиной 200 мм</t>
  </si>
  <si>
    <t>Зажим кровоостанавливающий, изогнутый,  №3, длиной 200 мм. Зажим кровоостанавливающий 1x2 зубчатый изогнутый. 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Применяется для временной остановки кровотечения</t>
  </si>
  <si>
    <t>Зонд ректальный (ПХВ) для одноразового применения размер №30</t>
  </si>
  <si>
    <t>Катетер внутривенный Бабочка, размер 21G</t>
  </si>
  <si>
    <t>Клеенка подкладная медицинская 25 метров в рулоне</t>
  </si>
  <si>
    <t>Клеенка подкладная медицинская 25 метров в рулоне. Цвет оранжевая или коричневая. Применяется в качестве подкладочного непроницаемого материала для санитарно- гигиенических целей в медицинских учреждениях, личном пользовании в рулонах по 45 погонных метров в каждом, ширина рулона - 0,84 м +4%.</t>
  </si>
  <si>
    <t>метр</t>
  </si>
  <si>
    <t xml:space="preserve">Лезвие хирургическое, съемное, одноразовое №22 </t>
  </si>
  <si>
    <t>Набор для катетеризации крупных сосудов 2х канальный, одноразовый, стерильный</t>
  </si>
  <si>
    <t>Набор для катетеризации крупных сосудов, одноразовый, 2х канальный, стерильный.  Катетер двухканальный 7F*20см, проводник J 035*60см, дилататор 8F*12см,  игла 18G*7см, шприц 10мл, скальпель, Мотыльковый клапан с зажимом</t>
  </si>
  <si>
    <t>Фильтр антибактериальный</t>
  </si>
  <si>
    <t>Шприц  тип Жанэ   50 мл одноразовый с наконечникам для катетерной насадки</t>
  </si>
  <si>
    <t xml:space="preserve">Реагенты для гематологического анализатора ВС-5000  </t>
  </si>
  <si>
    <t xml:space="preserve">Набор контрольных растворов </t>
  </si>
  <si>
    <t>Набор контрольных растворов 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прибора.Для автоматического гематологического анализатора закрытого типа Mindray ВС-5000.</t>
  </si>
  <si>
    <t>набор</t>
  </si>
  <si>
    <t>Реагенты для блока ЦЦЛ</t>
  </si>
  <si>
    <t>Тромбин</t>
  </si>
  <si>
    <t xml:space="preserve"> Реагент для определения тромбинового времени. Состав: тест-реагент для тромбина лиофилизированный - стандартизованные количества телячьего сывороточного тромбина, бычьего альбумина; буферный раствор для тест-реагента для тромбина – 4 (2-гидроксиэтил)–1 пиперазинэтансульфониковая кислота, рН 7.4,  консерванты:  5-хлор-2-метил-4изотиазол-3-он.
В упаковке    10 флаконов объёмом    5 мл каждый рассчитанных на   500 тестов. </t>
  </si>
  <si>
    <t>упаковка</t>
  </si>
  <si>
    <t>Сумма закупа</t>
  </si>
  <si>
    <t>ТОО "МФ "Спасательный круг"</t>
  </si>
  <si>
    <t>ТОО "MedIntelCompany"</t>
  </si>
  <si>
    <t>ТОО "NUR MEDIKAL COMPANY"</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</si>
  <si>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</si>
  <si>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Руководитель ОГЗ и ЮС</t>
  </si>
  <si>
    <t xml:space="preserve"> Иманғали Д.Қ. </t>
  </si>
  <si>
    <t xml:space="preserve">Специалист по государственным закупкам </t>
  </si>
  <si>
    <t>ТОО "Медтехсервис" Цена</t>
  </si>
  <si>
    <t>ТОО "Медтехсервис" Сумма</t>
  </si>
  <si>
    <t>ТОО "Мерусар и К" Цена</t>
  </si>
  <si>
    <t>ТОО "Мерусар и К" Сумма</t>
  </si>
  <si>
    <t>ТОО "Pharmprovide" Цена</t>
  </si>
  <si>
    <t>ТОО "Pharmprovide" Сумма</t>
  </si>
  <si>
    <t>ТОО "Альянс-Фарм" Цена</t>
  </si>
  <si>
    <t>ТОО "Альянс-Фарм" Сумма</t>
  </si>
  <si>
    <t>Корженко О.О.</t>
  </si>
  <si>
    <t>к протоколу 18 от 12.04.2024г.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</si>
</sst>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8"/>
      <name val="Arial"/>
      <family val="2"/>
    </font>
    <font>
      <b/>
      <sz val="9"/>
      <color rgb="FFFF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10" fillId="0" borderId="0"/>
  </cellStyleXfs>
  <cellXfs count="51">
    <xf numFmtId="0" fontId="0" fillId="0" borderId="0" xfId="0"/>
    <xf numFmtId="4" fontId="8" fillId="0" borderId="2" xfId="5" applyNumberFormat="1" applyFont="1" applyFill="1" applyBorder="1" applyAlignment="1">
      <alignment horizontal="right" vertical="top"/>
    </xf>
    <xf numFmtId="0" fontId="8" fillId="0" borderId="3" xfId="5" applyFont="1" applyFill="1" applyBorder="1" applyAlignment="1">
      <alignment horizontal="left" vertical="top" wrapText="1"/>
    </xf>
    <xf numFmtId="0" fontId="7" fillId="0" borderId="0" xfId="1" applyFont="1" applyAlignment="1">
      <alignment vertical="top"/>
    </xf>
    <xf numFmtId="0" fontId="8" fillId="0" borderId="0" xfId="1" applyFont="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7" fillId="0" borderId="0" xfId="1" applyFont="1" applyAlignment="1">
      <alignment horizontal="left" vertical="top"/>
    </xf>
    <xf numFmtId="43" fontId="7" fillId="0" borderId="0" xfId="22" applyFont="1" applyFill="1" applyAlignment="1">
      <alignment horizontal="right" vertical="top"/>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wrapText="1"/>
    </xf>
    <xf numFmtId="43" fontId="8" fillId="0" borderId="6" xfId="1" applyNumberFormat="1" applyFont="1" applyFill="1" applyBorder="1" applyAlignment="1">
      <alignment vertical="center" wrapText="1"/>
    </xf>
    <xf numFmtId="0" fontId="7" fillId="2" borderId="2" xfId="0"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2" xfId="1" applyFont="1" applyFill="1" applyBorder="1" applyAlignment="1">
      <alignment horizontal="center" vertical="center" wrapText="1"/>
    </xf>
    <xf numFmtId="43" fontId="7" fillId="0" borderId="2" xfId="22" applyFont="1" applyFill="1" applyBorder="1" applyAlignment="1">
      <alignment horizontal="center" vertical="center" wrapText="1"/>
    </xf>
    <xf numFmtId="43" fontId="7" fillId="0" borderId="2" xfId="1" applyNumberFormat="1" applyFont="1" applyFill="1" applyBorder="1" applyAlignment="1">
      <alignment horizontal="center" vertical="center" wrapText="1"/>
    </xf>
    <xf numFmtId="4" fontId="8" fillId="0" borderId="6" xfId="1" applyNumberFormat="1" applyFont="1" applyFill="1" applyBorder="1" applyAlignment="1">
      <alignment vertical="center" wrapText="1"/>
    </xf>
    <xf numFmtId="0" fontId="7" fillId="2" borderId="2" xfId="0" applyFont="1" applyFill="1" applyBorder="1" applyAlignment="1">
      <alignment vertical="center" wrapText="1"/>
    </xf>
    <xf numFmtId="0" fontId="7" fillId="2" borderId="2" xfId="1" applyFont="1" applyFill="1" applyBorder="1" applyAlignment="1">
      <alignment horizontal="center" vertical="center"/>
    </xf>
    <xf numFmtId="3" fontId="7" fillId="2" borderId="2" xfId="22" applyNumberFormat="1" applyFont="1" applyFill="1" applyBorder="1" applyAlignment="1">
      <alignment horizontal="center" vertical="center"/>
    </xf>
    <xf numFmtId="43" fontId="7" fillId="2" borderId="2" xfId="19" applyFont="1" applyFill="1" applyBorder="1" applyAlignment="1">
      <alignment horizontal="center" vertical="center" wrapText="1"/>
    </xf>
    <xf numFmtId="4" fontId="7" fillId="0" borderId="2" xfId="17" applyNumberFormat="1" applyFont="1" applyFill="1" applyBorder="1" applyAlignment="1" applyProtection="1">
      <alignment horizontal="righ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3" fontId="7" fillId="0" borderId="2" xfId="19" applyFont="1" applyFill="1" applyBorder="1" applyAlignment="1">
      <alignment horizontal="center" vertical="center" wrapText="1"/>
    </xf>
    <xf numFmtId="0" fontId="9" fillId="0" borderId="2" xfId="4" applyFont="1" applyFill="1" applyBorder="1" applyAlignment="1">
      <alignment vertical="center" wrapText="1"/>
    </xf>
    <xf numFmtId="0" fontId="7" fillId="0" borderId="2" xfId="22" applyNumberFormat="1" applyFont="1" applyFill="1" applyBorder="1" applyAlignment="1">
      <alignment horizontal="center" vertical="center" wrapText="1"/>
    </xf>
    <xf numFmtId="0" fontId="7" fillId="0" borderId="3" xfId="1" applyFont="1" applyFill="1" applyBorder="1" applyAlignment="1">
      <alignment horizontal="left" vertical="center" wrapText="1"/>
    </xf>
    <xf numFmtId="0" fontId="7" fillId="0" borderId="2" xfId="24" applyFont="1" applyFill="1" applyBorder="1" applyAlignment="1">
      <alignment horizontal="left" vertical="center" wrapText="1"/>
    </xf>
    <xf numFmtId="0" fontId="7" fillId="0" borderId="2" xfId="24" applyFont="1" applyFill="1" applyBorder="1" applyAlignment="1">
      <alignment vertical="center" wrapText="1"/>
    </xf>
    <xf numFmtId="0" fontId="7" fillId="0" borderId="3" xfId="1" applyFont="1" applyFill="1" applyBorder="1" applyAlignment="1">
      <alignment horizontal="left" vertical="top" wrapText="1"/>
    </xf>
    <xf numFmtId="0" fontId="8" fillId="0" borderId="2" xfId="1" applyFont="1" applyFill="1" applyBorder="1"/>
    <xf numFmtId="0" fontId="8" fillId="0" borderId="2" xfId="5" applyFont="1" applyFill="1" applyBorder="1" applyAlignment="1">
      <alignment horizontal="left" vertical="center" wrapText="1"/>
    </xf>
    <xf numFmtId="0" fontId="8" fillId="0" borderId="2" xfId="5" applyFont="1" applyFill="1" applyBorder="1" applyAlignment="1">
      <alignment horizontal="center" vertical="top" wrapText="1"/>
    </xf>
    <xf numFmtId="3" fontId="11" fillId="0" borderId="2" xfId="5" applyNumberFormat="1" applyFont="1" applyFill="1" applyBorder="1" applyAlignment="1">
      <alignment horizontal="center" vertical="top" wrapText="1"/>
    </xf>
    <xf numFmtId="43" fontId="11" fillId="0" borderId="2" xfId="22" applyFont="1" applyFill="1" applyBorder="1" applyAlignment="1">
      <alignment horizontal="right" vertical="center" wrapText="1"/>
    </xf>
    <xf numFmtId="43" fontId="7" fillId="0" borderId="2" xfId="22" applyFont="1" applyFill="1" applyBorder="1" applyAlignment="1">
      <alignment horizontal="right" vertical="center" wrapText="1"/>
    </xf>
    <xf numFmtId="43" fontId="8" fillId="0" borderId="2" xfId="22" applyFont="1" applyFill="1" applyBorder="1" applyAlignment="1">
      <alignment horizontal="right" vertical="center" wrapText="1"/>
    </xf>
    <xf numFmtId="43" fontId="7" fillId="0" borderId="2" xfId="22" applyFont="1" applyBorder="1" applyAlignment="1">
      <alignment horizontal="right" vertical="center" wrapText="1"/>
    </xf>
    <xf numFmtId="43" fontId="7" fillId="3" borderId="2" xfId="22" applyFont="1" applyFill="1" applyBorder="1" applyAlignment="1">
      <alignment horizontal="right" vertical="center" wrapText="1"/>
    </xf>
    <xf numFmtId="43" fontId="8" fillId="0" borderId="2" xfId="22" applyFont="1" applyBorder="1" applyAlignment="1">
      <alignment horizontal="right" vertical="center" wrapText="1"/>
    </xf>
    <xf numFmtId="43" fontId="7" fillId="4" borderId="2" xfId="22" applyFont="1" applyFill="1" applyBorder="1" applyAlignment="1">
      <alignment horizontal="right" vertical="center" wrapText="1"/>
    </xf>
    <xf numFmtId="0" fontId="7" fillId="0" borderId="2" xfId="1" applyFont="1" applyBorder="1" applyAlignment="1">
      <alignment horizontal="right" vertical="top" wrapText="1"/>
    </xf>
    <xf numFmtId="4" fontId="8" fillId="0" borderId="2" xfId="1" applyNumberFormat="1" applyFont="1" applyBorder="1" applyAlignment="1">
      <alignment horizontal="right" vertical="top" wrapText="1"/>
    </xf>
    <xf numFmtId="4" fontId="7" fillId="0" borderId="2" xfId="1" applyNumberFormat="1" applyFont="1" applyBorder="1" applyAlignment="1">
      <alignment horizontal="right" vertical="top"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1" xfId="1" applyFont="1" applyBorder="1" applyAlignment="1">
      <alignment horizontal="center" vertical="top"/>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Обычный_таргентные 2016" xfId="24"/>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azmedial-market.kz/p5603751-pintset-anatomicheskij-obscheg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abSelected="1" view="pageBreakPreview" zoomScale="70" zoomScaleSheetLayoutView="70" workbookViewId="0">
      <selection activeCell="E2" sqref="E2"/>
    </sheetView>
  </sheetViews>
  <sheetFormatPr defaultColWidth="8.85546875" defaultRowHeight="12" x14ac:dyDescent="0.25"/>
  <cols>
    <col min="1" max="1" width="6.42578125" style="3" customWidth="1"/>
    <col min="2" max="2" width="18.42578125" style="3" customWidth="1"/>
    <col min="3" max="3" width="59.140625" style="3" customWidth="1"/>
    <col min="4" max="4" width="13.28515625" style="3" customWidth="1"/>
    <col min="5" max="5" width="15.42578125" style="6" customWidth="1"/>
    <col min="6" max="6" width="13.28515625" style="8" customWidth="1"/>
    <col min="7" max="7" width="17.85546875" style="3" customWidth="1"/>
    <col min="8" max="18" width="20.7109375" style="3" customWidth="1"/>
    <col min="19" max="16384" width="8.85546875" style="3"/>
  </cols>
  <sheetData>
    <row r="1" spans="1:18" x14ac:dyDescent="0.25">
      <c r="E1" s="7" t="s">
        <v>0</v>
      </c>
    </row>
    <row r="2" spans="1:18" x14ac:dyDescent="0.25">
      <c r="E2" s="7" t="s">
        <v>81</v>
      </c>
    </row>
    <row r="4" spans="1:18" ht="15.75" customHeight="1" x14ac:dyDescent="0.25">
      <c r="A4" s="50" t="s">
        <v>1</v>
      </c>
      <c r="B4" s="50"/>
      <c r="C4" s="50"/>
      <c r="D4" s="50"/>
      <c r="E4" s="50"/>
      <c r="F4" s="50"/>
      <c r="G4" s="50"/>
    </row>
    <row r="5" spans="1:18" ht="24" x14ac:dyDescent="0.25">
      <c r="A5" s="10" t="s">
        <v>2</v>
      </c>
      <c r="B5" s="10" t="s">
        <v>3</v>
      </c>
      <c r="C5" s="10" t="s">
        <v>8</v>
      </c>
      <c r="D5" s="10" t="s">
        <v>4</v>
      </c>
      <c r="E5" s="10" t="s">
        <v>5</v>
      </c>
      <c r="F5" s="9" t="s">
        <v>6</v>
      </c>
      <c r="G5" s="10" t="s">
        <v>7</v>
      </c>
      <c r="H5" s="10" t="s">
        <v>65</v>
      </c>
      <c r="I5" s="10" t="s">
        <v>66</v>
      </c>
      <c r="J5" s="10" t="s">
        <v>72</v>
      </c>
      <c r="K5" s="10" t="s">
        <v>73</v>
      </c>
      <c r="L5" s="10" t="s">
        <v>67</v>
      </c>
      <c r="M5" s="10" t="s">
        <v>74</v>
      </c>
      <c r="N5" s="10" t="s">
        <v>75</v>
      </c>
      <c r="O5" s="10" t="s">
        <v>76</v>
      </c>
      <c r="P5" s="10" t="s">
        <v>77</v>
      </c>
      <c r="Q5" s="10" t="s">
        <v>78</v>
      </c>
      <c r="R5" s="10" t="s">
        <v>79</v>
      </c>
    </row>
    <row r="6" spans="1:18" ht="12" customHeight="1" x14ac:dyDescent="0.25">
      <c r="A6" s="48" t="s">
        <v>9</v>
      </c>
      <c r="B6" s="49"/>
      <c r="C6" s="49"/>
      <c r="D6" s="49"/>
      <c r="E6" s="49"/>
      <c r="F6" s="49"/>
      <c r="G6" s="11">
        <f>G7+G8</f>
        <v>253953</v>
      </c>
      <c r="H6" s="39"/>
      <c r="I6" s="39"/>
      <c r="J6" s="39"/>
      <c r="K6" s="39"/>
      <c r="L6" s="39"/>
      <c r="M6" s="41"/>
      <c r="N6" s="41"/>
      <c r="O6" s="41"/>
      <c r="P6" s="41"/>
      <c r="Q6" s="41"/>
      <c r="R6" s="41"/>
    </row>
    <row r="7" spans="1:18" x14ac:dyDescent="0.25">
      <c r="A7" s="10">
        <v>1</v>
      </c>
      <c r="B7" s="12" t="s">
        <v>11</v>
      </c>
      <c r="C7" s="13" t="s">
        <v>12</v>
      </c>
      <c r="D7" s="14" t="s">
        <v>13</v>
      </c>
      <c r="E7" s="14">
        <v>150</v>
      </c>
      <c r="F7" s="15">
        <v>51.98</v>
      </c>
      <c r="G7" s="16">
        <f>E7*F7</f>
        <v>7796.9999999999991</v>
      </c>
      <c r="H7" s="39"/>
      <c r="I7" s="39"/>
      <c r="J7" s="39"/>
      <c r="K7" s="39"/>
      <c r="L7" s="39"/>
      <c r="M7" s="41"/>
      <c r="N7" s="41"/>
      <c r="O7" s="41"/>
      <c r="P7" s="41"/>
      <c r="Q7" s="41"/>
      <c r="R7" s="41"/>
    </row>
    <row r="8" spans="1:18" ht="24" x14ac:dyDescent="0.25">
      <c r="A8" s="10">
        <v>2</v>
      </c>
      <c r="B8" s="12" t="s">
        <v>14</v>
      </c>
      <c r="C8" s="13" t="s">
        <v>15</v>
      </c>
      <c r="D8" s="14" t="s">
        <v>10</v>
      </c>
      <c r="E8" s="14">
        <v>1124</v>
      </c>
      <c r="F8" s="15">
        <v>219</v>
      </c>
      <c r="G8" s="16">
        <f>E8*F8</f>
        <v>246156</v>
      </c>
      <c r="H8" s="39"/>
      <c r="I8" s="39"/>
      <c r="J8" s="39"/>
      <c r="K8" s="39"/>
      <c r="L8" s="39"/>
      <c r="M8" s="41"/>
      <c r="N8" s="41"/>
      <c r="O8" s="41"/>
      <c r="P8" s="41"/>
      <c r="Q8" s="42">
        <v>108.9</v>
      </c>
      <c r="R8" s="42">
        <f>E8*Q8</f>
        <v>122403.6</v>
      </c>
    </row>
    <row r="9" spans="1:18" ht="12" customHeight="1" x14ac:dyDescent="0.25">
      <c r="A9" s="48" t="s">
        <v>16</v>
      </c>
      <c r="B9" s="49"/>
      <c r="C9" s="49"/>
      <c r="D9" s="49"/>
      <c r="E9" s="49"/>
      <c r="F9" s="49"/>
      <c r="G9" s="17">
        <f>SUM(G10:G33)</f>
        <v>7457482</v>
      </c>
      <c r="H9" s="39"/>
      <c r="I9" s="39"/>
      <c r="J9" s="39"/>
      <c r="K9" s="39"/>
      <c r="L9" s="39"/>
      <c r="M9" s="41"/>
      <c r="N9" s="41"/>
      <c r="O9" s="41"/>
      <c r="P9" s="41"/>
      <c r="Q9" s="41"/>
      <c r="R9" s="41"/>
    </row>
    <row r="10" spans="1:18" ht="48" x14ac:dyDescent="0.25">
      <c r="A10" s="10">
        <v>3</v>
      </c>
      <c r="B10" s="12" t="s">
        <v>17</v>
      </c>
      <c r="C10" s="18" t="s">
        <v>18</v>
      </c>
      <c r="D10" s="19" t="s">
        <v>19</v>
      </c>
      <c r="E10" s="20">
        <v>1200</v>
      </c>
      <c r="F10" s="21">
        <v>95</v>
      </c>
      <c r="G10" s="22">
        <f>E10*F10</f>
        <v>114000</v>
      </c>
      <c r="H10" s="39"/>
      <c r="I10" s="39"/>
      <c r="J10" s="39"/>
      <c r="K10" s="39"/>
      <c r="L10" s="39"/>
      <c r="M10" s="41"/>
      <c r="N10" s="41"/>
      <c r="O10" s="41"/>
      <c r="P10" s="41"/>
      <c r="Q10" s="41"/>
      <c r="R10" s="41"/>
    </row>
    <row r="11" spans="1:18" s="4" customFormat="1" ht="13.5" customHeight="1" x14ac:dyDescent="0.25">
      <c r="A11" s="10">
        <v>4</v>
      </c>
      <c r="B11" s="12" t="s">
        <v>20</v>
      </c>
      <c r="C11" s="18" t="s">
        <v>21</v>
      </c>
      <c r="D11" s="19" t="s">
        <v>19</v>
      </c>
      <c r="E11" s="20">
        <v>1440</v>
      </c>
      <c r="F11" s="21">
        <v>63.92</v>
      </c>
      <c r="G11" s="22">
        <f t="shared" ref="G11:G12" si="0">E11*F11</f>
        <v>92044.800000000003</v>
      </c>
      <c r="H11" s="40"/>
      <c r="I11" s="40"/>
      <c r="J11" s="40"/>
      <c r="K11" s="40"/>
      <c r="L11" s="40"/>
      <c r="M11" s="43"/>
      <c r="N11" s="43"/>
      <c r="O11" s="43"/>
      <c r="P11" s="43"/>
      <c r="Q11" s="43"/>
      <c r="R11" s="43"/>
    </row>
    <row r="12" spans="1:18" ht="24" x14ac:dyDescent="0.25">
      <c r="A12" s="10">
        <v>5</v>
      </c>
      <c r="B12" s="12" t="s">
        <v>22</v>
      </c>
      <c r="C12" s="18" t="s">
        <v>23</v>
      </c>
      <c r="D12" s="19" t="s">
        <v>19</v>
      </c>
      <c r="E12" s="20">
        <v>380</v>
      </c>
      <c r="F12" s="21">
        <v>59.74</v>
      </c>
      <c r="G12" s="22">
        <f t="shared" si="0"/>
        <v>22701.200000000001</v>
      </c>
      <c r="H12" s="41"/>
      <c r="I12" s="41"/>
      <c r="J12" s="41"/>
      <c r="K12" s="41"/>
      <c r="L12" s="41"/>
      <c r="M12" s="41"/>
      <c r="N12" s="41"/>
      <c r="O12" s="41"/>
      <c r="P12" s="41"/>
      <c r="Q12" s="41"/>
      <c r="R12" s="41"/>
    </row>
    <row r="13" spans="1:18" ht="24" x14ac:dyDescent="0.25">
      <c r="A13" s="10">
        <v>6</v>
      </c>
      <c r="B13" s="23" t="s">
        <v>24</v>
      </c>
      <c r="C13" s="24" t="s">
        <v>25</v>
      </c>
      <c r="D13" s="25" t="s">
        <v>26</v>
      </c>
      <c r="E13" s="26">
        <v>40</v>
      </c>
      <c r="F13" s="27">
        <v>2000</v>
      </c>
      <c r="G13" s="22">
        <f>E13*F13</f>
        <v>80000</v>
      </c>
      <c r="H13" s="41"/>
      <c r="I13" s="41"/>
      <c r="J13" s="41"/>
      <c r="K13" s="41"/>
      <c r="L13" s="41"/>
      <c r="M13" s="41"/>
      <c r="N13" s="41"/>
      <c r="O13" s="41"/>
      <c r="P13" s="41"/>
      <c r="Q13" s="41"/>
      <c r="R13" s="41"/>
    </row>
    <row r="14" spans="1:18" s="5" customFormat="1" ht="26.25" customHeight="1" x14ac:dyDescent="0.25">
      <c r="A14" s="10">
        <v>7</v>
      </c>
      <c r="B14" s="23" t="s">
        <v>27</v>
      </c>
      <c r="C14" s="28" t="s">
        <v>28</v>
      </c>
      <c r="D14" s="25" t="s">
        <v>26</v>
      </c>
      <c r="E14" s="29">
        <v>10</v>
      </c>
      <c r="F14" s="27">
        <v>2500</v>
      </c>
      <c r="G14" s="22">
        <f t="shared" ref="G14:G35" si="1">E14*F14</f>
        <v>25000</v>
      </c>
      <c r="H14" s="39"/>
      <c r="I14" s="39"/>
      <c r="J14" s="39"/>
      <c r="K14" s="39"/>
      <c r="L14" s="39"/>
      <c r="M14" s="39"/>
      <c r="N14" s="39"/>
      <c r="O14" s="39"/>
      <c r="P14" s="39"/>
      <c r="Q14" s="39"/>
      <c r="R14" s="39"/>
    </row>
    <row r="15" spans="1:18" ht="24" x14ac:dyDescent="0.25">
      <c r="A15" s="10">
        <v>8</v>
      </c>
      <c r="B15" s="13" t="s">
        <v>29</v>
      </c>
      <c r="C15" s="13" t="s">
        <v>29</v>
      </c>
      <c r="D15" s="25" t="s">
        <v>26</v>
      </c>
      <c r="E15" s="29">
        <v>10</v>
      </c>
      <c r="F15" s="27">
        <v>1885</v>
      </c>
      <c r="G15" s="22">
        <f t="shared" si="1"/>
        <v>18850</v>
      </c>
      <c r="H15" s="41"/>
      <c r="I15" s="41"/>
      <c r="J15" s="41"/>
      <c r="K15" s="41"/>
      <c r="L15" s="41"/>
      <c r="M15" s="41"/>
      <c r="N15" s="41"/>
      <c r="O15" s="41"/>
      <c r="P15" s="41"/>
      <c r="Q15" s="41"/>
      <c r="R15" s="41"/>
    </row>
    <row r="16" spans="1:18" ht="24" x14ac:dyDescent="0.25">
      <c r="A16" s="10">
        <v>9</v>
      </c>
      <c r="B16" s="23" t="s">
        <v>30</v>
      </c>
      <c r="C16" s="24" t="s">
        <v>31</v>
      </c>
      <c r="D16" s="25" t="s">
        <v>26</v>
      </c>
      <c r="E16" s="26">
        <v>1000</v>
      </c>
      <c r="F16" s="27">
        <v>27.4</v>
      </c>
      <c r="G16" s="22">
        <f t="shared" si="1"/>
        <v>27400</v>
      </c>
      <c r="H16" s="41"/>
      <c r="I16" s="41"/>
      <c r="J16" s="41"/>
      <c r="K16" s="41"/>
      <c r="L16" s="41"/>
      <c r="M16" s="41"/>
      <c r="N16" s="41"/>
      <c r="O16" s="41"/>
      <c r="P16" s="41"/>
      <c r="Q16" s="41"/>
      <c r="R16" s="41"/>
    </row>
    <row r="17" spans="1:18" ht="24" x14ac:dyDescent="0.25">
      <c r="A17" s="10">
        <v>10</v>
      </c>
      <c r="B17" s="30" t="s">
        <v>32</v>
      </c>
      <c r="C17" s="30" t="s">
        <v>32</v>
      </c>
      <c r="D17" s="25" t="s">
        <v>26</v>
      </c>
      <c r="E17" s="26">
        <v>10</v>
      </c>
      <c r="F17" s="27">
        <f>20820*1.07</f>
        <v>22277.4</v>
      </c>
      <c r="G17" s="22">
        <f t="shared" si="1"/>
        <v>222774</v>
      </c>
      <c r="H17" s="41"/>
      <c r="I17" s="41"/>
      <c r="J17" s="41"/>
      <c r="K17" s="41"/>
      <c r="L17" s="41"/>
      <c r="M17" s="41"/>
      <c r="N17" s="41"/>
      <c r="O17" s="41"/>
      <c r="P17" s="41"/>
      <c r="Q17" s="41"/>
      <c r="R17" s="41"/>
    </row>
    <row r="18" spans="1:18" ht="36" x14ac:dyDescent="0.25">
      <c r="A18" s="10">
        <v>11</v>
      </c>
      <c r="B18" s="31" t="s">
        <v>33</v>
      </c>
      <c r="C18" s="32" t="s">
        <v>33</v>
      </c>
      <c r="D18" s="25" t="s">
        <v>26</v>
      </c>
      <c r="E18" s="26">
        <v>2000</v>
      </c>
      <c r="F18" s="27">
        <v>80.010000000000005</v>
      </c>
      <c r="G18" s="22">
        <f t="shared" si="1"/>
        <v>160020</v>
      </c>
      <c r="H18" s="41"/>
      <c r="I18" s="41"/>
      <c r="J18" s="41"/>
      <c r="K18" s="41"/>
      <c r="L18" s="41"/>
      <c r="M18" s="41"/>
      <c r="N18" s="41"/>
      <c r="O18" s="41"/>
      <c r="P18" s="41"/>
      <c r="Q18" s="42">
        <v>80</v>
      </c>
      <c r="R18" s="42">
        <f>E18*Q18</f>
        <v>160000</v>
      </c>
    </row>
    <row r="19" spans="1:18" ht="36" x14ac:dyDescent="0.25">
      <c r="A19" s="10">
        <v>12</v>
      </c>
      <c r="B19" s="31" t="s">
        <v>34</v>
      </c>
      <c r="C19" s="32" t="s">
        <v>34</v>
      </c>
      <c r="D19" s="25" t="s">
        <v>26</v>
      </c>
      <c r="E19" s="26">
        <v>50</v>
      </c>
      <c r="F19" s="27">
        <v>80.010000000000005</v>
      </c>
      <c r="G19" s="22">
        <f t="shared" si="1"/>
        <v>4000.5000000000005</v>
      </c>
      <c r="H19" s="41"/>
      <c r="I19" s="41"/>
      <c r="J19" s="41"/>
      <c r="K19" s="41"/>
      <c r="L19" s="41"/>
      <c r="M19" s="41"/>
      <c r="N19" s="41"/>
      <c r="O19" s="41"/>
      <c r="P19" s="41"/>
      <c r="Q19" s="42">
        <v>80</v>
      </c>
      <c r="R19" s="42">
        <f>E19*Q19</f>
        <v>4000</v>
      </c>
    </row>
    <row r="20" spans="1:18" ht="36" x14ac:dyDescent="0.25">
      <c r="A20" s="10">
        <v>13</v>
      </c>
      <c r="B20" s="31" t="s">
        <v>35</v>
      </c>
      <c r="C20" s="32" t="s">
        <v>35</v>
      </c>
      <c r="D20" s="25" t="s">
        <v>26</v>
      </c>
      <c r="E20" s="26">
        <v>850</v>
      </c>
      <c r="F20" s="27">
        <v>80.010000000000005</v>
      </c>
      <c r="G20" s="22">
        <f t="shared" si="1"/>
        <v>68008.5</v>
      </c>
      <c r="H20" s="41"/>
      <c r="I20" s="41"/>
      <c r="J20" s="41"/>
      <c r="K20" s="41"/>
      <c r="L20" s="41"/>
      <c r="M20" s="41"/>
      <c r="N20" s="41"/>
      <c r="O20" s="41"/>
      <c r="P20" s="41"/>
      <c r="Q20" s="42">
        <v>80</v>
      </c>
      <c r="R20" s="42">
        <f>E20*Q20</f>
        <v>68000</v>
      </c>
    </row>
    <row r="21" spans="1:18" ht="36" x14ac:dyDescent="0.25">
      <c r="A21" s="10">
        <v>14</v>
      </c>
      <c r="B21" s="31" t="s">
        <v>36</v>
      </c>
      <c r="C21" s="32" t="s">
        <v>36</v>
      </c>
      <c r="D21" s="25" t="s">
        <v>26</v>
      </c>
      <c r="E21" s="26">
        <f>4000+300</f>
        <v>4300</v>
      </c>
      <c r="F21" s="27">
        <v>80.010000000000005</v>
      </c>
      <c r="G21" s="22">
        <f t="shared" si="1"/>
        <v>344043</v>
      </c>
      <c r="H21" s="41"/>
      <c r="I21" s="41"/>
      <c r="J21" s="41"/>
      <c r="K21" s="41"/>
      <c r="L21" s="41"/>
      <c r="M21" s="41"/>
      <c r="N21" s="41"/>
      <c r="O21" s="41"/>
      <c r="P21" s="41"/>
      <c r="Q21" s="42">
        <v>80</v>
      </c>
      <c r="R21" s="42">
        <f>E21*Q21</f>
        <v>344000</v>
      </c>
    </row>
    <row r="22" spans="1:18" ht="48" x14ac:dyDescent="0.25">
      <c r="A22" s="10">
        <v>15</v>
      </c>
      <c r="B22" s="23" t="s">
        <v>37</v>
      </c>
      <c r="C22" s="24" t="s">
        <v>38</v>
      </c>
      <c r="D22" s="25" t="s">
        <v>26</v>
      </c>
      <c r="E22" s="26">
        <v>30</v>
      </c>
      <c r="F22" s="27">
        <v>145</v>
      </c>
      <c r="G22" s="22">
        <f t="shared" si="1"/>
        <v>4350</v>
      </c>
      <c r="H22" s="41"/>
      <c r="I22" s="41"/>
      <c r="J22" s="41"/>
      <c r="K22" s="41"/>
      <c r="L22" s="41"/>
      <c r="M22" s="41"/>
      <c r="N22" s="41"/>
      <c r="O22" s="41"/>
      <c r="P22" s="41"/>
      <c r="Q22" s="41"/>
      <c r="R22" s="41"/>
    </row>
    <row r="23" spans="1:18" ht="36" x14ac:dyDescent="0.25">
      <c r="A23" s="10">
        <v>16</v>
      </c>
      <c r="B23" s="23" t="s">
        <v>39</v>
      </c>
      <c r="C23" s="30" t="s">
        <v>40</v>
      </c>
      <c r="D23" s="25" t="s">
        <v>26</v>
      </c>
      <c r="E23" s="26">
        <v>5</v>
      </c>
      <c r="F23" s="27">
        <v>341</v>
      </c>
      <c r="G23" s="22">
        <f t="shared" si="1"/>
        <v>1705</v>
      </c>
      <c r="H23" s="41"/>
      <c r="I23" s="41"/>
      <c r="J23" s="41"/>
      <c r="K23" s="41"/>
      <c r="L23" s="41"/>
      <c r="M23" s="41"/>
      <c r="N23" s="41"/>
      <c r="O23" s="41"/>
      <c r="P23" s="41"/>
      <c r="Q23" s="41"/>
      <c r="R23" s="41"/>
    </row>
    <row r="24" spans="1:18" ht="200.25" customHeight="1" x14ac:dyDescent="0.25">
      <c r="A24" s="10">
        <v>17</v>
      </c>
      <c r="B24" s="33" t="s">
        <v>41</v>
      </c>
      <c r="C24" s="30" t="s">
        <v>41</v>
      </c>
      <c r="D24" s="25" t="s">
        <v>26</v>
      </c>
      <c r="E24" s="26">
        <v>10</v>
      </c>
      <c r="F24" s="27">
        <v>12500</v>
      </c>
      <c r="G24" s="22">
        <f t="shared" si="1"/>
        <v>125000</v>
      </c>
      <c r="H24" s="41"/>
      <c r="I24" s="41"/>
      <c r="J24" s="41"/>
      <c r="K24" s="41"/>
      <c r="L24" s="41"/>
      <c r="M24" s="41"/>
      <c r="N24" s="41"/>
      <c r="O24" s="41"/>
      <c r="P24" s="41"/>
      <c r="Q24" s="41"/>
      <c r="R24" s="41"/>
    </row>
    <row r="25" spans="1:18" ht="48" x14ac:dyDescent="0.25">
      <c r="A25" s="10">
        <v>18</v>
      </c>
      <c r="B25" s="30" t="s">
        <v>42</v>
      </c>
      <c r="C25" s="30" t="s">
        <v>43</v>
      </c>
      <c r="D25" s="25" t="s">
        <v>26</v>
      </c>
      <c r="E25" s="26">
        <v>10</v>
      </c>
      <c r="F25" s="27">
        <v>4500</v>
      </c>
      <c r="G25" s="22">
        <f t="shared" si="1"/>
        <v>45000</v>
      </c>
      <c r="H25" s="41"/>
      <c r="I25" s="41"/>
      <c r="J25" s="41"/>
      <c r="K25" s="41"/>
      <c r="L25" s="41"/>
      <c r="M25" s="41"/>
      <c r="N25" s="41"/>
      <c r="O25" s="41"/>
      <c r="P25" s="41"/>
      <c r="Q25" s="41"/>
      <c r="R25" s="41"/>
    </row>
    <row r="26" spans="1:18" ht="72" x14ac:dyDescent="0.25">
      <c r="A26" s="10">
        <v>19</v>
      </c>
      <c r="B26" s="30" t="s">
        <v>44</v>
      </c>
      <c r="C26" s="30" t="s">
        <v>45</v>
      </c>
      <c r="D26" s="25" t="s">
        <v>19</v>
      </c>
      <c r="E26" s="26">
        <v>10</v>
      </c>
      <c r="F26" s="27">
        <v>30855</v>
      </c>
      <c r="G26" s="22">
        <f t="shared" si="1"/>
        <v>308550</v>
      </c>
      <c r="H26" s="41"/>
      <c r="I26" s="41"/>
      <c r="J26" s="41"/>
      <c r="K26" s="41"/>
      <c r="L26" s="41"/>
      <c r="M26" s="41"/>
      <c r="N26" s="41"/>
      <c r="O26" s="41"/>
      <c r="P26" s="41"/>
      <c r="Q26" s="41"/>
      <c r="R26" s="41"/>
    </row>
    <row r="27" spans="1:18" ht="60" x14ac:dyDescent="0.25">
      <c r="A27" s="10">
        <v>20</v>
      </c>
      <c r="B27" s="30" t="s">
        <v>46</v>
      </c>
      <c r="C27" s="30" t="s">
        <v>46</v>
      </c>
      <c r="D27" s="25" t="s">
        <v>19</v>
      </c>
      <c r="E27" s="26">
        <v>245</v>
      </c>
      <c r="F27" s="27">
        <v>187</v>
      </c>
      <c r="G27" s="22">
        <f t="shared" si="1"/>
        <v>45815</v>
      </c>
      <c r="H27" s="41"/>
      <c r="I27" s="41"/>
      <c r="J27" s="41"/>
      <c r="K27" s="41"/>
      <c r="L27" s="41"/>
      <c r="M27" s="41"/>
      <c r="N27" s="41"/>
      <c r="O27" s="41"/>
      <c r="P27" s="41"/>
      <c r="Q27" s="41"/>
      <c r="R27" s="41"/>
    </row>
    <row r="28" spans="1:18" ht="24" x14ac:dyDescent="0.25">
      <c r="A28" s="10">
        <v>21</v>
      </c>
      <c r="B28" s="30" t="s">
        <v>47</v>
      </c>
      <c r="C28" s="30" t="s">
        <v>47</v>
      </c>
      <c r="D28" s="25" t="s">
        <v>19</v>
      </c>
      <c r="E28" s="26">
        <v>300</v>
      </c>
      <c r="F28" s="27">
        <v>17</v>
      </c>
      <c r="G28" s="22">
        <f t="shared" si="1"/>
        <v>5100</v>
      </c>
      <c r="H28" s="41"/>
      <c r="I28" s="41"/>
      <c r="J28" s="41"/>
      <c r="K28" s="41"/>
      <c r="L28" s="41"/>
      <c r="M28" s="41"/>
      <c r="N28" s="41"/>
      <c r="O28" s="41"/>
      <c r="P28" s="41"/>
      <c r="Q28" s="41"/>
      <c r="R28" s="41"/>
    </row>
    <row r="29" spans="1:18" ht="60" x14ac:dyDescent="0.25">
      <c r="A29" s="10">
        <v>22</v>
      </c>
      <c r="B29" s="30" t="s">
        <v>48</v>
      </c>
      <c r="C29" s="30" t="s">
        <v>49</v>
      </c>
      <c r="D29" s="25" t="s">
        <v>50</v>
      </c>
      <c r="E29" s="26">
        <v>625</v>
      </c>
      <c r="F29" s="27">
        <v>629.16000000000008</v>
      </c>
      <c r="G29" s="22">
        <f t="shared" si="1"/>
        <v>393225.00000000006</v>
      </c>
      <c r="H29" s="41"/>
      <c r="I29" s="41"/>
      <c r="J29" s="41"/>
      <c r="K29" s="41"/>
      <c r="L29" s="41"/>
      <c r="M29" s="41"/>
      <c r="N29" s="41"/>
      <c r="O29" s="41"/>
      <c r="P29" s="41"/>
      <c r="Q29" s="41"/>
      <c r="R29" s="41"/>
    </row>
    <row r="30" spans="1:18" ht="36" x14ac:dyDescent="0.25">
      <c r="A30" s="10">
        <v>23</v>
      </c>
      <c r="B30" s="30" t="s">
        <v>51</v>
      </c>
      <c r="C30" s="30" t="s">
        <v>51</v>
      </c>
      <c r="D30" s="25" t="s">
        <v>19</v>
      </c>
      <c r="E30" s="26">
        <v>350</v>
      </c>
      <c r="F30" s="27">
        <v>79</v>
      </c>
      <c r="G30" s="22">
        <f t="shared" si="1"/>
        <v>27650</v>
      </c>
      <c r="H30" s="41"/>
      <c r="I30" s="41"/>
      <c r="J30" s="41"/>
      <c r="K30" s="41"/>
      <c r="L30" s="41"/>
      <c r="M30" s="41"/>
      <c r="N30" s="41"/>
      <c r="O30" s="41"/>
      <c r="P30" s="41"/>
      <c r="Q30" s="41"/>
      <c r="R30" s="41"/>
    </row>
    <row r="31" spans="1:18" ht="60" x14ac:dyDescent="0.25">
      <c r="A31" s="10">
        <v>24</v>
      </c>
      <c r="B31" s="30" t="s">
        <v>52</v>
      </c>
      <c r="C31" s="30" t="s">
        <v>53</v>
      </c>
      <c r="D31" s="25" t="s">
        <v>19</v>
      </c>
      <c r="E31" s="26">
        <v>440</v>
      </c>
      <c r="F31" s="27">
        <v>6527</v>
      </c>
      <c r="G31" s="22">
        <f t="shared" si="1"/>
        <v>2871880</v>
      </c>
      <c r="H31" s="41">
        <v>6300</v>
      </c>
      <c r="I31" s="41"/>
      <c r="J31" s="41"/>
      <c r="K31" s="41"/>
      <c r="L31" s="41"/>
      <c r="M31" s="41"/>
      <c r="N31" s="41"/>
      <c r="O31" s="44">
        <v>4500</v>
      </c>
      <c r="P31" s="44">
        <f>O31*E31</f>
        <v>1980000</v>
      </c>
      <c r="Q31" s="41"/>
      <c r="R31" s="41"/>
    </row>
    <row r="32" spans="1:18" ht="24" x14ac:dyDescent="0.25">
      <c r="A32" s="10">
        <v>25</v>
      </c>
      <c r="B32" s="30" t="s">
        <v>54</v>
      </c>
      <c r="C32" s="30" t="s">
        <v>54</v>
      </c>
      <c r="D32" s="25" t="s">
        <v>19</v>
      </c>
      <c r="E32" s="26">
        <v>4900</v>
      </c>
      <c r="F32" s="27">
        <v>486.85</v>
      </c>
      <c r="G32" s="22">
        <f t="shared" si="1"/>
        <v>2385565</v>
      </c>
      <c r="H32" s="41"/>
      <c r="I32" s="41">
        <v>458</v>
      </c>
      <c r="J32" s="41"/>
      <c r="K32" s="41"/>
      <c r="L32" s="41">
        <v>400</v>
      </c>
      <c r="M32" s="42">
        <v>486.85</v>
      </c>
      <c r="N32" s="42">
        <f>M32*E32</f>
        <v>2385565</v>
      </c>
      <c r="O32" s="41"/>
      <c r="P32" s="41"/>
      <c r="Q32" s="41"/>
      <c r="R32" s="41"/>
    </row>
    <row r="33" spans="1:18" ht="48" x14ac:dyDescent="0.25">
      <c r="A33" s="10">
        <v>26</v>
      </c>
      <c r="B33" s="30" t="s">
        <v>55</v>
      </c>
      <c r="C33" s="30" t="s">
        <v>55</v>
      </c>
      <c r="D33" s="25" t="s">
        <v>19</v>
      </c>
      <c r="E33" s="26">
        <v>180</v>
      </c>
      <c r="F33" s="27">
        <v>360</v>
      </c>
      <c r="G33" s="22">
        <f t="shared" si="1"/>
        <v>64800</v>
      </c>
      <c r="H33" s="41"/>
      <c r="I33" s="41"/>
      <c r="J33" s="41"/>
      <c r="K33" s="41"/>
      <c r="L33" s="41"/>
      <c r="M33" s="41"/>
      <c r="N33" s="41"/>
      <c r="O33" s="41"/>
      <c r="P33" s="41"/>
      <c r="Q33" s="41"/>
      <c r="R33" s="41"/>
    </row>
    <row r="34" spans="1:18" x14ac:dyDescent="0.25">
      <c r="A34" s="48" t="s">
        <v>56</v>
      </c>
      <c r="B34" s="49"/>
      <c r="C34" s="49"/>
      <c r="D34" s="49"/>
      <c r="E34" s="49"/>
      <c r="F34" s="49"/>
      <c r="G34" s="17">
        <f>SUM(G35)</f>
        <v>675000</v>
      </c>
      <c r="H34" s="41"/>
      <c r="I34" s="41"/>
      <c r="J34" s="41"/>
      <c r="K34" s="41"/>
      <c r="L34" s="41"/>
      <c r="M34" s="41"/>
      <c r="N34" s="41"/>
      <c r="O34" s="41"/>
      <c r="P34" s="41"/>
      <c r="Q34" s="41"/>
      <c r="R34" s="41"/>
    </row>
    <row r="35" spans="1:18" ht="171.75" customHeight="1" x14ac:dyDescent="0.25">
      <c r="A35" s="10">
        <v>27</v>
      </c>
      <c r="B35" s="30" t="s">
        <v>57</v>
      </c>
      <c r="C35" s="30" t="s">
        <v>58</v>
      </c>
      <c r="D35" s="25" t="s">
        <v>59</v>
      </c>
      <c r="E35" s="26">
        <v>5</v>
      </c>
      <c r="F35" s="27">
        <v>135000</v>
      </c>
      <c r="G35" s="22">
        <f t="shared" si="1"/>
        <v>675000</v>
      </c>
      <c r="H35" s="41"/>
      <c r="I35" s="41"/>
      <c r="J35" s="42">
        <v>135000</v>
      </c>
      <c r="K35" s="42">
        <f>J35*E35</f>
        <v>675000</v>
      </c>
      <c r="L35" s="41"/>
      <c r="M35" s="41"/>
      <c r="N35" s="41"/>
      <c r="O35" s="41"/>
      <c r="P35" s="41"/>
      <c r="Q35" s="41"/>
      <c r="R35" s="41"/>
    </row>
    <row r="36" spans="1:18" x14ac:dyDescent="0.25">
      <c r="A36" s="48" t="s">
        <v>60</v>
      </c>
      <c r="B36" s="49"/>
      <c r="C36" s="49"/>
      <c r="D36" s="49"/>
      <c r="E36" s="49"/>
      <c r="F36" s="49"/>
      <c r="G36" s="17">
        <f>G37</f>
        <v>675000</v>
      </c>
      <c r="H36" s="41"/>
      <c r="I36" s="41"/>
      <c r="J36" s="41"/>
      <c r="K36" s="41"/>
      <c r="L36" s="41"/>
      <c r="M36" s="41"/>
      <c r="N36" s="41"/>
      <c r="O36" s="41"/>
      <c r="P36" s="41"/>
      <c r="Q36" s="41"/>
      <c r="R36" s="41"/>
    </row>
    <row r="37" spans="1:18" ht="84" x14ac:dyDescent="0.25">
      <c r="A37" s="10">
        <v>28</v>
      </c>
      <c r="B37" s="30" t="s">
        <v>61</v>
      </c>
      <c r="C37" s="30" t="s">
        <v>62</v>
      </c>
      <c r="D37" s="25" t="s">
        <v>63</v>
      </c>
      <c r="E37" s="26">
        <v>3</v>
      </c>
      <c r="F37" s="27">
        <v>59500</v>
      </c>
      <c r="G37" s="22">
        <v>675000</v>
      </c>
      <c r="H37" s="41"/>
      <c r="I37" s="41"/>
      <c r="J37" s="41"/>
      <c r="K37" s="41"/>
      <c r="L37" s="41"/>
      <c r="M37" s="41"/>
      <c r="N37" s="41"/>
      <c r="O37" s="41"/>
      <c r="P37" s="41"/>
      <c r="Q37" s="41"/>
      <c r="R37" s="41"/>
    </row>
    <row r="38" spans="1:18" x14ac:dyDescent="0.2">
      <c r="A38" s="34"/>
      <c r="B38" s="35" t="s">
        <v>64</v>
      </c>
      <c r="C38" s="2"/>
      <c r="D38" s="36"/>
      <c r="E38" s="37"/>
      <c r="F38" s="38"/>
      <c r="G38" s="1">
        <f>G6+G9+G34+G36</f>
        <v>9061435</v>
      </c>
      <c r="H38" s="45"/>
      <c r="I38" s="45"/>
      <c r="J38" s="45"/>
      <c r="K38" s="46">
        <f>SUM(K6:K37)</f>
        <v>675000</v>
      </c>
      <c r="L38" s="47"/>
      <c r="M38" s="47"/>
      <c r="N38" s="46">
        <f>SUM(N6:N37)</f>
        <v>2385565</v>
      </c>
      <c r="O38" s="47"/>
      <c r="P38" s="46">
        <f>SUM(P6:P37)</f>
        <v>1980000</v>
      </c>
      <c r="Q38" s="47"/>
      <c r="R38" s="46">
        <f>SUM(R6:R37)</f>
        <v>698403.6</v>
      </c>
    </row>
    <row r="42" spans="1:18" x14ac:dyDescent="0.25">
      <c r="A42" s="3" t="s">
        <v>68</v>
      </c>
    </row>
    <row r="44" spans="1:18" x14ac:dyDescent="0.25">
      <c r="B44" s="3" t="s">
        <v>69</v>
      </c>
      <c r="G44" s="3" t="s">
        <v>70</v>
      </c>
    </row>
    <row r="46" spans="1:18" x14ac:dyDescent="0.25">
      <c r="B46" s="3" t="s">
        <v>71</v>
      </c>
      <c r="G46" s="3" t="s">
        <v>80</v>
      </c>
    </row>
  </sheetData>
  <mergeCells count="5">
    <mergeCell ref="A34:F34"/>
    <mergeCell ref="A36:F36"/>
    <mergeCell ref="A4:G4"/>
    <mergeCell ref="A6:F6"/>
    <mergeCell ref="A9:F9"/>
  </mergeCells>
  <hyperlinks>
    <hyperlink ref="C14" r:id="rId1" display="https://kazmedial-market.kz/p5603751-pintset-anatomicheskij-obschego.html"/>
  </hyperlinks>
  <pageMargins left="0.19685039370078741" right="0.19685039370078741" top="0.19685039370078741" bottom="0.19685039370078741" header="0.31496062992125984" footer="0.31496062992125984"/>
  <pageSetup paperSize="9" scale="3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vt:lpstr>
      <vt:lpstr>ЛС!Область_печати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2024-01-15T10:41:27Z</cp:lastPrinted>
  <dcterms:created xsi:type="dcterms:W3CDTF">2019-03-11T10:08:28Z</dcterms:created>
  <dcterms:modified xsi:type="dcterms:W3CDTF">2024-04-12T05:19:49Z</dcterms:modified>
</cp:coreProperties>
</file>