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2\Объявления 2022г\18\"/>
    </mc:Choice>
  </mc:AlternateContent>
  <bookViews>
    <workbookView xWindow="0" yWindow="0" windowWidth="20490" windowHeight="762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МИ!$A$5:$O$5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МИ!$A$1:$G$34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30" i="1" l="1"/>
  <c r="E8" i="1" l="1"/>
  <c r="E7" i="1"/>
  <c r="G16" i="1" l="1"/>
  <c r="G17" i="1"/>
  <c r="G8" i="1" l="1"/>
  <c r="G9" i="1"/>
  <c r="G10" i="1"/>
  <c r="F7" i="1"/>
  <c r="G7" i="1" s="1"/>
  <c r="F23" i="1" l="1"/>
  <c r="E23" i="1"/>
  <c r="F22" i="1"/>
  <c r="E22" i="1"/>
  <c r="F21" i="1"/>
  <c r="E21" i="1"/>
  <c r="F20" i="1"/>
  <c r="G20" i="1" s="1"/>
  <c r="G13" i="1"/>
  <c r="F12" i="1"/>
  <c r="E12" i="1"/>
  <c r="G22" i="1" l="1"/>
  <c r="G12" i="1"/>
  <c r="G21" i="1"/>
  <c r="G23" i="1"/>
  <c r="E28" i="1"/>
  <c r="E27" i="1"/>
  <c r="E26" i="1"/>
  <c r="E15" i="1"/>
  <c r="E24" i="1" l="1"/>
  <c r="G25" i="1" l="1"/>
  <c r="G26" i="1"/>
  <c r="G27" i="1"/>
  <c r="G28" i="1"/>
  <c r="G29" i="1"/>
  <c r="G24" i="1" l="1"/>
  <c r="G15" i="1" l="1"/>
  <c r="G14" i="1"/>
  <c r="G18" i="1"/>
  <c r="G19" i="1"/>
</calcChain>
</file>

<file path=xl/sharedStrings.xml><?xml version="1.0" encoding="utf-8"?>
<sst xmlns="http://schemas.openxmlformats.org/spreadsheetml/2006/main" count="83" uniqueCount="42">
  <si>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</si>
  <si>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</si>
  <si>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</si>
  <si>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</si>
  <si>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</si>
  <si>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</si>
  <si>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</si>
  <si>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</si>
  <si>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</si>
  <si>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</si>
  <si>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</si>
  <si>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</si>
  <si>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</si>
  <si>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 xml:space="preserve">Лезвие хирургическое, съемное, одноразовое №22 </t>
  </si>
  <si>
    <t>Лезвие хирургическое, съемное, одноразовое №23</t>
  </si>
  <si>
    <t>Скальпель, одноразовый, стерильный №18</t>
  </si>
  <si>
    <t>Скальпель, одноразовый, стерильный №15</t>
  </si>
  <si>
    <t>метр</t>
  </si>
  <si>
    <t>штука</t>
  </si>
  <si>
    <t>Шприц  инъекционный трехкомпонентный стерильный однократного применения  объемом 10 мл, с иглой 21G</t>
  </si>
  <si>
    <t>Шприц  инъекционный трехкомпонентный стерильный однократного применения  объемом 5 мл, с иглой 21G</t>
  </si>
  <si>
    <t>Шприц  инъекционный трехкомпонентный стерильный однократного применения  объемом 20 мл, с иглой 21G</t>
  </si>
  <si>
    <t>Шприц  инъекционный трехкомпонентный стерильный однократного применения  объемом 3 мл, с иглой 21G</t>
  </si>
  <si>
    <t>Шприц  инъекционный трехкомпонентный стерильный однократного применения  объемом 2 мл, с иглой 21G</t>
  </si>
  <si>
    <t>Шприц  тип Жанэ   50 мл одноразовый с наконечникам для катетерной насадки</t>
  </si>
  <si>
    <t>Дренажная трубка размеры 2,0х2,5 силиконовая №25 метров в упаковке</t>
  </si>
  <si>
    <t>Дренажная трубка размеры 8,0х11 силиконовая №25 метров в упаковке</t>
  </si>
  <si>
    <t>Изогнутые иглы Губера предназначены для инфузии 20G - 0,9мм/рабочая длина 20 мм</t>
  </si>
  <si>
    <t>Изогнутые иглы Губера предназначены для инфузии 20G. Диаметр иглы Губера 0,9 мм 20G, полезная длина 20 мм.</t>
  </si>
  <si>
    <t>Игла спинальная 26G*90 мм с интродьюсером 22G*38 мм</t>
  </si>
  <si>
    <t>Катетер внутривенный Бабочка, размер 21G</t>
  </si>
  <si>
    <t>Трахеостомическая трубка с манжетой низкого давленния, силиконизированная S6,5</t>
  </si>
  <si>
    <t>Трубка эндотрахеальная 6,5 мм, одноразовая, стерильная</t>
  </si>
  <si>
    <t>Трубка эндотрахеальная  7,0 мм, одноразовая, стерильная</t>
  </si>
  <si>
    <t>Трубка эндотрахеальная  8,0 мм, одноразовая, стерильная</t>
  </si>
  <si>
    <t>Бинты изготовлены из отбеленной медицинской марли. Длина и ширина 7м х 14см; не стерильный</t>
  </si>
  <si>
    <t>Бинты изготовлены из отбеленной медицинской марли. Длина и ширина  7м х 14см; стерильный</t>
  </si>
  <si>
    <t>Бинт медицинский марлевый нестерильный, размер 7м х 14см</t>
  </si>
  <si>
    <t>Бинт медицинский марлевый стерильный, размер 7м х 14см</t>
  </si>
  <si>
    <t>Скальпель, одноразовый, стерильный №22</t>
  </si>
  <si>
    <t>Скальпель, одноразовый, стерильный №23</t>
  </si>
  <si>
    <t>к объявлению 18 от 11.02.2022г.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</si>
</sst>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Arial"/>
      <family val="2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51">
    <xf numFmtId="0" fontId="0" fillId="0" borderId="0" xfId="0"/>
    <xf numFmtId="0" fontId="7" fillId="0" borderId="0" xfId="1" applyFont="1"/>
    <xf numFmtId="0" fontId="7" fillId="0" borderId="0" xfId="1" applyFont="1" applyFill="1"/>
    <xf numFmtId="0" fontId="6" fillId="0" borderId="0" xfId="0" applyFont="1" applyFill="1"/>
    <xf numFmtId="0" fontId="7" fillId="0" borderId="0" xfId="1" applyFont="1" applyAlignment="1">
      <alignment horizontal="right"/>
    </xf>
    <xf numFmtId="0" fontId="6" fillId="0" borderId="0" xfId="0" applyFont="1" applyFill="1" applyBorder="1" applyAlignment="1">
      <alignment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/>
    <xf numFmtId="3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0" fontId="8" fillId="0" borderId="2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43" fontId="9" fillId="0" borderId="2" xfId="22" applyFont="1" applyBorder="1" applyAlignment="1">
      <alignment horizontal="right" vertical="center" wrapText="1"/>
    </xf>
    <xf numFmtId="43" fontId="9" fillId="0" borderId="2" xfId="1" applyNumberFormat="1" applyFont="1" applyBorder="1" applyAlignment="1">
      <alignment horizontal="right" vertical="center" wrapText="1"/>
    </xf>
    <xf numFmtId="0" fontId="6" fillId="0" borderId="0" xfId="1" applyFont="1" applyFill="1"/>
    <xf numFmtId="0" fontId="9" fillId="0" borderId="2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left" vertical="top"/>
    </xf>
    <xf numFmtId="0" fontId="9" fillId="0" borderId="2" xfId="23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9" fillId="2" borderId="2" xfId="23" applyFont="1" applyFill="1" applyBorder="1" applyAlignment="1">
      <alignment horizontal="left" vertical="center" wrapText="1"/>
    </xf>
    <xf numFmtId="0" fontId="8" fillId="0" borderId="0" xfId="1" applyFont="1"/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right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vertical="top"/>
    </xf>
    <xf numFmtId="0" fontId="9" fillId="2" borderId="2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center" vertical="center"/>
    </xf>
    <xf numFmtId="43" fontId="9" fillId="2" borderId="5" xfId="22" applyFont="1" applyFill="1" applyBorder="1" applyAlignment="1">
      <alignment horizontal="right" vertical="center" wrapText="1"/>
    </xf>
    <xf numFmtId="4" fontId="9" fillId="2" borderId="2" xfId="0" applyNumberFormat="1" applyFont="1" applyFill="1" applyBorder="1" applyAlignment="1">
      <alignment vertical="center"/>
    </xf>
    <xf numFmtId="43" fontId="9" fillId="2" borderId="2" xfId="22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6" xfId="5" applyFont="1" applyFill="1" applyBorder="1" applyAlignment="1">
      <alignment horizontal="left" vertical="top" wrapText="1"/>
    </xf>
    <xf numFmtId="0" fontId="9" fillId="0" borderId="2" xfId="5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0" fontId="9" fillId="0" borderId="2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/>
    </xf>
    <xf numFmtId="2" fontId="9" fillId="0" borderId="2" xfId="1" applyNumberFormat="1" applyFont="1" applyBorder="1" applyAlignment="1">
      <alignment horizontal="right" vertical="center"/>
    </xf>
    <xf numFmtId="0" fontId="9" fillId="0" borderId="2" xfId="1" applyFont="1" applyBorder="1" applyAlignment="1">
      <alignment horizontal="right" vertical="center"/>
    </xf>
    <xf numFmtId="0" fontId="9" fillId="0" borderId="2" xfId="1" applyFont="1" applyBorder="1" applyAlignment="1">
      <alignment horizontal="left" vertical="top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top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</cellXfs>
  <cellStyles count="24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Обычный_таргентные 2016" xfId="23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view="pageBreakPreview" zoomScale="115" zoomScaleSheetLayoutView="115" workbookViewId="0">
      <selection activeCell="C2" sqref="C2"/>
    </sheetView>
  </sheetViews>
  <sheetFormatPr defaultColWidth="8.85546875" defaultRowHeight="15.75" x14ac:dyDescent="0.25"/>
  <cols>
    <col min="1" max="1" width="8.85546875" style="1"/>
    <col min="2" max="2" width="61.140625" style="1" customWidth="1"/>
    <col min="3" max="3" width="61" style="1" customWidth="1"/>
    <col min="4" max="4" width="13.28515625" style="6" customWidth="1"/>
    <col min="5" max="5" width="15.42578125" style="6" customWidth="1"/>
    <col min="6" max="6" width="15.28515625" style="7" customWidth="1"/>
    <col min="7" max="7" width="21.28515625" style="4" customWidth="1"/>
    <col min="8" max="8" width="16.5703125" style="1" customWidth="1"/>
    <col min="9" max="16384" width="8.85546875" style="1"/>
  </cols>
  <sheetData>
    <row r="1" spans="1:7" x14ac:dyDescent="0.25">
      <c r="A1" s="24"/>
      <c r="B1" s="24"/>
      <c r="C1" s="24"/>
      <c r="D1" s="25"/>
      <c r="E1" s="28" t="s">
        <v>0</v>
      </c>
      <c r="F1" s="26"/>
      <c r="G1" s="27"/>
    </row>
    <row r="2" spans="1:7" x14ac:dyDescent="0.25">
      <c r="A2" s="24"/>
      <c r="B2" s="24"/>
      <c r="C2" s="24"/>
      <c r="D2" s="25"/>
      <c r="E2" s="28" t="s">
        <v>41</v>
      </c>
      <c r="F2" s="26"/>
      <c r="G2" s="27"/>
    </row>
    <row r="3" spans="1:7" x14ac:dyDescent="0.25">
      <c r="A3" s="24"/>
      <c r="B3" s="29"/>
      <c r="C3" s="24"/>
      <c r="D3" s="25"/>
      <c r="E3" s="25"/>
      <c r="F3" s="26"/>
      <c r="G3" s="27"/>
    </row>
    <row r="4" spans="1:7" ht="15.75" customHeight="1" x14ac:dyDescent="0.25">
      <c r="A4" s="45" t="s">
        <v>1</v>
      </c>
      <c r="B4" s="45"/>
      <c r="C4" s="45"/>
      <c r="D4" s="45"/>
      <c r="E4" s="45"/>
      <c r="F4" s="45"/>
      <c r="G4" s="45"/>
    </row>
    <row r="5" spans="1:7" ht="40.5" customHeight="1" x14ac:dyDescent="0.25">
      <c r="A5" s="8" t="s">
        <v>2</v>
      </c>
      <c r="B5" s="8" t="s">
        <v>3</v>
      </c>
      <c r="C5" s="8" t="s">
        <v>10</v>
      </c>
      <c r="D5" s="8" t="s">
        <v>4</v>
      </c>
      <c r="E5" s="8" t="s">
        <v>5</v>
      </c>
      <c r="F5" s="8" t="s">
        <v>6</v>
      </c>
      <c r="G5" s="8" t="s">
        <v>7</v>
      </c>
    </row>
    <row r="6" spans="1:7" s="2" customFormat="1" ht="15.75" customHeight="1" x14ac:dyDescent="0.25">
      <c r="A6" s="48" t="s">
        <v>12</v>
      </c>
      <c r="B6" s="49"/>
      <c r="C6" s="49"/>
      <c r="D6" s="49"/>
      <c r="E6" s="49"/>
      <c r="F6" s="49"/>
      <c r="G6" s="50"/>
    </row>
    <row r="7" spans="1:7" s="18" customFormat="1" ht="34.5" customHeight="1" x14ac:dyDescent="0.25">
      <c r="A7" s="14">
        <v>1</v>
      </c>
      <c r="B7" s="40" t="s">
        <v>37</v>
      </c>
      <c r="C7" s="39" t="s">
        <v>35</v>
      </c>
      <c r="D7" s="15" t="s">
        <v>18</v>
      </c>
      <c r="E7" s="15">
        <f>680+40</f>
        <v>720</v>
      </c>
      <c r="F7" s="41">
        <f>59.74*1.07</f>
        <v>63.921800000000005</v>
      </c>
      <c r="G7" s="17">
        <f>E7*F7</f>
        <v>46023.696000000004</v>
      </c>
    </row>
    <row r="8" spans="1:7" s="18" customFormat="1" ht="29.25" customHeight="1" x14ac:dyDescent="0.25">
      <c r="A8" s="14">
        <v>2</v>
      </c>
      <c r="B8" s="40" t="s">
        <v>38</v>
      </c>
      <c r="C8" s="39" t="s">
        <v>36</v>
      </c>
      <c r="D8" s="15" t="s">
        <v>18</v>
      </c>
      <c r="E8" s="15">
        <f>390+100</f>
        <v>490</v>
      </c>
      <c r="F8" s="42">
        <v>59.74</v>
      </c>
      <c r="G8" s="17">
        <f t="shared" ref="G8:G10" si="0">E8*F8</f>
        <v>29272.600000000002</v>
      </c>
    </row>
    <row r="9" spans="1:7" s="18" customFormat="1" ht="27.75" customHeight="1" x14ac:dyDescent="0.25">
      <c r="A9" s="14">
        <v>3</v>
      </c>
      <c r="B9" s="19" t="s">
        <v>25</v>
      </c>
      <c r="C9" s="19" t="s">
        <v>25</v>
      </c>
      <c r="D9" s="15" t="s">
        <v>17</v>
      </c>
      <c r="E9" s="15">
        <v>25</v>
      </c>
      <c r="F9" s="16">
        <v>958.72</v>
      </c>
      <c r="G9" s="17">
        <f t="shared" si="0"/>
        <v>23968</v>
      </c>
    </row>
    <row r="10" spans="1:7" s="18" customFormat="1" ht="27.75" customHeight="1" x14ac:dyDescent="0.25">
      <c r="A10" s="14">
        <v>4</v>
      </c>
      <c r="B10" s="19" t="s">
        <v>26</v>
      </c>
      <c r="C10" s="19" t="s">
        <v>26</v>
      </c>
      <c r="D10" s="15" t="s">
        <v>17</v>
      </c>
      <c r="E10" s="15">
        <v>400</v>
      </c>
      <c r="F10" s="16">
        <v>958.72</v>
      </c>
      <c r="G10" s="17">
        <f t="shared" si="0"/>
        <v>383488</v>
      </c>
    </row>
    <row r="11" spans="1:7" s="18" customFormat="1" ht="27.75" customHeight="1" x14ac:dyDescent="0.25">
      <c r="A11" s="14">
        <v>5</v>
      </c>
      <c r="B11" s="19" t="s">
        <v>27</v>
      </c>
      <c r="C11" s="19" t="s">
        <v>28</v>
      </c>
      <c r="D11" s="15" t="s">
        <v>18</v>
      </c>
      <c r="E11" s="15">
        <v>180</v>
      </c>
      <c r="F11" s="16">
        <v>2396.8000000000002</v>
      </c>
      <c r="G11" s="17">
        <v>431424.00000000006</v>
      </c>
    </row>
    <row r="12" spans="1:7" s="18" customFormat="1" ht="18" customHeight="1" x14ac:dyDescent="0.25">
      <c r="A12" s="14">
        <v>6</v>
      </c>
      <c r="B12" s="30" t="s">
        <v>29</v>
      </c>
      <c r="C12" s="30" t="s">
        <v>29</v>
      </c>
      <c r="D12" s="31" t="s">
        <v>18</v>
      </c>
      <c r="E12" s="31">
        <f>200+20</f>
        <v>220</v>
      </c>
      <c r="F12" s="32">
        <f>600*1.07</f>
        <v>642</v>
      </c>
      <c r="G12" s="33">
        <f>F12*E12</f>
        <v>141240</v>
      </c>
    </row>
    <row r="13" spans="1:7" s="18" customFormat="1" ht="17.25" customHeight="1" x14ac:dyDescent="0.25">
      <c r="A13" s="14">
        <v>7</v>
      </c>
      <c r="B13" s="30" t="s">
        <v>30</v>
      </c>
      <c r="C13" s="30" t="s">
        <v>30</v>
      </c>
      <c r="D13" s="31" t="s">
        <v>18</v>
      </c>
      <c r="E13" s="31">
        <v>700</v>
      </c>
      <c r="F13" s="34">
        <v>17</v>
      </c>
      <c r="G13" s="33">
        <f t="shared" ref="G13" si="1">F13*E13</f>
        <v>11900</v>
      </c>
    </row>
    <row r="14" spans="1:7" s="2" customFormat="1" ht="15.75" customHeight="1" x14ac:dyDescent="0.25">
      <c r="A14" s="14">
        <v>8</v>
      </c>
      <c r="B14" s="20" t="s">
        <v>13</v>
      </c>
      <c r="C14" s="20" t="s">
        <v>13</v>
      </c>
      <c r="D14" s="13" t="s">
        <v>18</v>
      </c>
      <c r="E14" s="15">
        <v>700</v>
      </c>
      <c r="F14" s="16">
        <v>79</v>
      </c>
      <c r="G14" s="17">
        <f t="shared" ref="G14:G29" si="2">E14*F14</f>
        <v>55300</v>
      </c>
    </row>
    <row r="15" spans="1:7" s="2" customFormat="1" ht="15.75" customHeight="1" x14ac:dyDescent="0.25">
      <c r="A15" s="14">
        <v>9</v>
      </c>
      <c r="B15" s="20" t="s">
        <v>14</v>
      </c>
      <c r="C15" s="20" t="s">
        <v>14</v>
      </c>
      <c r="D15" s="35" t="s">
        <v>18</v>
      </c>
      <c r="E15" s="15">
        <f>300+30</f>
        <v>330</v>
      </c>
      <c r="F15" s="16">
        <v>79</v>
      </c>
      <c r="G15" s="17">
        <f t="shared" si="2"/>
        <v>26070</v>
      </c>
    </row>
    <row r="16" spans="1:7" s="18" customFormat="1" ht="15.75" customHeight="1" x14ac:dyDescent="0.25">
      <c r="A16" s="14">
        <v>10</v>
      </c>
      <c r="B16" s="43" t="s">
        <v>39</v>
      </c>
      <c r="C16" s="43" t="s">
        <v>39</v>
      </c>
      <c r="D16" s="44" t="s">
        <v>18</v>
      </c>
      <c r="E16" s="15">
        <v>4870</v>
      </c>
      <c r="F16" s="16">
        <v>85</v>
      </c>
      <c r="G16" s="17">
        <f t="shared" ref="G16:G17" si="3">E16*F16</f>
        <v>413950</v>
      </c>
    </row>
    <row r="17" spans="1:8" s="18" customFormat="1" ht="15.75" customHeight="1" x14ac:dyDescent="0.25">
      <c r="A17" s="14">
        <v>11</v>
      </c>
      <c r="B17" s="43" t="s">
        <v>40</v>
      </c>
      <c r="C17" s="43" t="s">
        <v>40</v>
      </c>
      <c r="D17" s="44" t="s">
        <v>18</v>
      </c>
      <c r="E17" s="15">
        <v>1510</v>
      </c>
      <c r="F17" s="16">
        <v>85</v>
      </c>
      <c r="G17" s="17">
        <f t="shared" si="3"/>
        <v>128350</v>
      </c>
    </row>
    <row r="18" spans="1:8" s="2" customFormat="1" ht="15.75" customHeight="1" x14ac:dyDescent="0.25">
      <c r="A18" s="14">
        <v>12</v>
      </c>
      <c r="B18" s="21" t="s">
        <v>15</v>
      </c>
      <c r="C18" s="21" t="s">
        <v>15</v>
      </c>
      <c r="D18" s="35" t="s">
        <v>18</v>
      </c>
      <c r="E18" s="15">
        <v>600</v>
      </c>
      <c r="F18" s="16">
        <v>85</v>
      </c>
      <c r="G18" s="17">
        <f t="shared" si="2"/>
        <v>51000</v>
      </c>
    </row>
    <row r="19" spans="1:8" s="2" customFormat="1" ht="15.75" customHeight="1" x14ac:dyDescent="0.25">
      <c r="A19" s="14">
        <v>13</v>
      </c>
      <c r="B19" s="21" t="s">
        <v>16</v>
      </c>
      <c r="C19" s="21" t="s">
        <v>16</v>
      </c>
      <c r="D19" s="35" t="s">
        <v>18</v>
      </c>
      <c r="E19" s="15">
        <v>220</v>
      </c>
      <c r="F19" s="16">
        <v>85</v>
      </c>
      <c r="G19" s="17">
        <f t="shared" si="2"/>
        <v>18700</v>
      </c>
    </row>
    <row r="20" spans="1:8" s="2" customFormat="1" ht="31.5" customHeight="1" x14ac:dyDescent="0.25">
      <c r="A20" s="14">
        <v>14</v>
      </c>
      <c r="B20" s="30" t="s">
        <v>31</v>
      </c>
      <c r="C20" s="30" t="s">
        <v>31</v>
      </c>
      <c r="D20" s="31" t="s">
        <v>18</v>
      </c>
      <c r="E20" s="31">
        <v>10</v>
      </c>
      <c r="F20" s="34">
        <f>1700*1.07</f>
        <v>1819</v>
      </c>
      <c r="G20" s="33">
        <f t="shared" ref="G20:G23" si="4">F20*E20</f>
        <v>18190</v>
      </c>
    </row>
    <row r="21" spans="1:8" s="2" customFormat="1" ht="18" customHeight="1" x14ac:dyDescent="0.25">
      <c r="A21" s="14">
        <v>15</v>
      </c>
      <c r="B21" s="30" t="s">
        <v>32</v>
      </c>
      <c r="C21" s="30" t="s">
        <v>32</v>
      </c>
      <c r="D21" s="31" t="s">
        <v>18</v>
      </c>
      <c r="E21" s="31">
        <f>140+10</f>
        <v>150</v>
      </c>
      <c r="F21" s="34">
        <f>256*1.07</f>
        <v>273.92</v>
      </c>
      <c r="G21" s="33">
        <f t="shared" si="4"/>
        <v>41088</v>
      </c>
    </row>
    <row r="22" spans="1:8" s="2" customFormat="1" ht="15.75" customHeight="1" x14ac:dyDescent="0.25">
      <c r="A22" s="14">
        <v>16</v>
      </c>
      <c r="B22" s="30" t="s">
        <v>33</v>
      </c>
      <c r="C22" s="30" t="s">
        <v>33</v>
      </c>
      <c r="D22" s="31" t="s">
        <v>18</v>
      </c>
      <c r="E22" s="31">
        <f>500+20</f>
        <v>520</v>
      </c>
      <c r="F22" s="34">
        <f t="shared" ref="F22:F23" si="5">256*1.07</f>
        <v>273.92</v>
      </c>
      <c r="G22" s="33">
        <f t="shared" si="4"/>
        <v>142438.39999999999</v>
      </c>
    </row>
    <row r="23" spans="1:8" s="2" customFormat="1" ht="15.75" customHeight="1" x14ac:dyDescent="0.25">
      <c r="A23" s="14">
        <v>17</v>
      </c>
      <c r="B23" s="36" t="s">
        <v>34</v>
      </c>
      <c r="C23" s="36" t="s">
        <v>34</v>
      </c>
      <c r="D23" s="37" t="s">
        <v>18</v>
      </c>
      <c r="E23" s="38">
        <f>260+20</f>
        <v>280</v>
      </c>
      <c r="F23" s="34">
        <f t="shared" si="5"/>
        <v>273.92</v>
      </c>
      <c r="G23" s="33">
        <f t="shared" si="4"/>
        <v>76697.600000000006</v>
      </c>
    </row>
    <row r="24" spans="1:8" s="2" customFormat="1" ht="29.25" customHeight="1" x14ac:dyDescent="0.25">
      <c r="A24" s="14">
        <v>18</v>
      </c>
      <c r="B24" s="21" t="s">
        <v>23</v>
      </c>
      <c r="C24" s="21" t="s">
        <v>23</v>
      </c>
      <c r="D24" s="35" t="s">
        <v>18</v>
      </c>
      <c r="E24" s="15">
        <f>19200+500</f>
        <v>19700</v>
      </c>
      <c r="F24" s="16">
        <v>16.87</v>
      </c>
      <c r="G24" s="17">
        <f t="shared" si="2"/>
        <v>332339</v>
      </c>
    </row>
    <row r="25" spans="1:8" s="2" customFormat="1" ht="27.75" customHeight="1" x14ac:dyDescent="0.25">
      <c r="A25" s="14">
        <v>19</v>
      </c>
      <c r="B25" s="21" t="s">
        <v>22</v>
      </c>
      <c r="C25" s="21" t="s">
        <v>22</v>
      </c>
      <c r="D25" s="35" t="s">
        <v>18</v>
      </c>
      <c r="E25" s="15">
        <v>12100</v>
      </c>
      <c r="F25" s="16">
        <v>25</v>
      </c>
      <c r="G25" s="17">
        <f t="shared" si="2"/>
        <v>302500</v>
      </c>
    </row>
    <row r="26" spans="1:8" s="2" customFormat="1" ht="30.75" customHeight="1" x14ac:dyDescent="0.25">
      <c r="A26" s="14">
        <v>20</v>
      </c>
      <c r="B26" s="21" t="s">
        <v>20</v>
      </c>
      <c r="C26" s="21" t="s">
        <v>20</v>
      </c>
      <c r="D26" s="35" t="s">
        <v>18</v>
      </c>
      <c r="E26" s="15">
        <f>62800+4200</f>
        <v>67000</v>
      </c>
      <c r="F26" s="16">
        <v>18</v>
      </c>
      <c r="G26" s="17">
        <f t="shared" si="2"/>
        <v>1206000</v>
      </c>
    </row>
    <row r="27" spans="1:8" s="2" customFormat="1" ht="30.75" customHeight="1" x14ac:dyDescent="0.25">
      <c r="A27" s="14">
        <v>21</v>
      </c>
      <c r="B27" s="23" t="s">
        <v>19</v>
      </c>
      <c r="C27" s="23" t="s">
        <v>19</v>
      </c>
      <c r="D27" s="35" t="s">
        <v>18</v>
      </c>
      <c r="E27" s="15">
        <f>47500+4000</f>
        <v>51500</v>
      </c>
      <c r="F27" s="16">
        <v>27</v>
      </c>
      <c r="G27" s="17">
        <f t="shared" si="2"/>
        <v>1390500</v>
      </c>
    </row>
    <row r="28" spans="1:8" s="2" customFormat="1" ht="31.5" customHeight="1" x14ac:dyDescent="0.25">
      <c r="A28" s="14">
        <v>22</v>
      </c>
      <c r="B28" s="22" t="s">
        <v>21</v>
      </c>
      <c r="C28" s="22" t="s">
        <v>21</v>
      </c>
      <c r="D28" s="35" t="s">
        <v>18</v>
      </c>
      <c r="E28" s="15">
        <f>18610+1500</f>
        <v>20110</v>
      </c>
      <c r="F28" s="16">
        <v>39.6</v>
      </c>
      <c r="G28" s="17">
        <f t="shared" si="2"/>
        <v>796356</v>
      </c>
    </row>
    <row r="29" spans="1:8" s="2" customFormat="1" ht="32.25" customHeight="1" x14ac:dyDescent="0.25">
      <c r="A29" s="14">
        <v>23</v>
      </c>
      <c r="B29" s="22" t="s">
        <v>24</v>
      </c>
      <c r="C29" s="22" t="s">
        <v>24</v>
      </c>
      <c r="D29" s="35" t="s">
        <v>18</v>
      </c>
      <c r="E29" s="15">
        <v>50</v>
      </c>
      <c r="F29" s="16">
        <v>128</v>
      </c>
      <c r="G29" s="17">
        <f t="shared" si="2"/>
        <v>6400</v>
      </c>
    </row>
    <row r="30" spans="1:8" ht="21.6" customHeight="1" x14ac:dyDescent="0.25">
      <c r="A30" s="10"/>
      <c r="B30" s="10" t="s">
        <v>8</v>
      </c>
      <c r="C30" s="10"/>
      <c r="D30" s="9"/>
      <c r="E30" s="11"/>
      <c r="F30" s="12"/>
      <c r="G30" s="12">
        <f>SUM(G7:G29)</f>
        <v>6073195.2960000001</v>
      </c>
    </row>
    <row r="31" spans="1:8" ht="26.45" customHeight="1" x14ac:dyDescent="0.25"/>
    <row r="32" spans="1:8" x14ac:dyDescent="0.25">
      <c r="A32" s="46" t="s">
        <v>9</v>
      </c>
      <c r="B32" s="46"/>
      <c r="C32" s="46"/>
      <c r="D32" s="46"/>
      <c r="E32" s="46"/>
      <c r="F32" s="46"/>
      <c r="G32" s="46"/>
      <c r="H32" s="46"/>
    </row>
    <row r="33" spans="1:15" s="3" customFormat="1" ht="53.25" customHeight="1" x14ac:dyDescent="0.25">
      <c r="A33" s="47" t="s">
        <v>11</v>
      </c>
      <c r="B33" s="47"/>
      <c r="C33" s="47"/>
      <c r="D33" s="47"/>
      <c r="E33" s="47"/>
      <c r="F33" s="47"/>
      <c r="G33" s="47"/>
      <c r="H33" s="5"/>
      <c r="I33" s="5"/>
      <c r="J33" s="5"/>
      <c r="K33" s="5"/>
      <c r="L33" s="5"/>
      <c r="M33" s="5"/>
      <c r="N33" s="5"/>
      <c r="O33" s="5"/>
    </row>
  </sheetData>
  <mergeCells count="4">
    <mergeCell ref="A4:G4"/>
    <mergeCell ref="A32:H32"/>
    <mergeCell ref="A33:G33"/>
    <mergeCell ref="A6:G6"/>
  </mergeCells>
  <pageMargins left="0.19685039370078741" right="0.19685039370078741" top="0.74803149606299213" bottom="0.74803149606299213" header="0.31496062992125984" footer="0.31496062992125984"/>
  <pageSetup paperSize="9" scale="5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2022-01-28T10:39:51Z</cp:lastPrinted>
  <dcterms:created xsi:type="dcterms:W3CDTF">2019-03-11T10:08:28Z</dcterms:created>
  <dcterms:modified xsi:type="dcterms:W3CDTF">2022-02-11T04:30:25Z</dcterms:modified>
</cp:coreProperties>
</file>