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ЛС и ИМН\2022\Объявления 2022г\36 от 11.03.2022г\"/>
    </mc:Choice>
  </mc:AlternateContent>
  <bookViews>
    <workbookView xWindow="0" yWindow="0" windowWidth="15345" windowHeight="3975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2" i="1" l="1"/>
  <c r="E7" i="1" l="1"/>
  <c r="G7" i="1" s="1"/>
  <c r="E16" i="1" l="1"/>
  <c r="G16" i="1" s="1"/>
  <c r="E13" i="1"/>
  <c r="F27" i="1"/>
  <c r="G27" i="1" s="1"/>
  <c r="G10" i="1"/>
  <c r="G11" i="1"/>
  <c r="G12" i="1"/>
  <c r="G14" i="1"/>
  <c r="G17" i="1"/>
  <c r="G18" i="1"/>
  <c r="G19" i="1"/>
  <c r="F13" i="1" l="1"/>
  <c r="G13" i="1" s="1"/>
  <c r="E20" i="1"/>
  <c r="E15" i="1"/>
  <c r="E9" i="1" l="1"/>
  <c r="G9" i="1" s="1"/>
  <c r="E8" i="1"/>
  <c r="F8" i="1" l="1"/>
  <c r="G8" i="1" s="1"/>
  <c r="F26" i="1" l="1"/>
  <c r="E26" i="1"/>
  <c r="F25" i="1"/>
  <c r="E25" i="1"/>
  <c r="F24" i="1"/>
  <c r="E24" i="1"/>
  <c r="F23" i="1"/>
  <c r="G23" i="1" s="1"/>
  <c r="F15" i="1"/>
  <c r="G15" i="1" s="1"/>
  <c r="G25" i="1" l="1"/>
  <c r="G24" i="1"/>
  <c r="G26" i="1"/>
  <c r="E21" i="1"/>
  <c r="G28" i="1" l="1"/>
  <c r="G21" i="1" l="1"/>
  <c r="G29" i="1" s="1"/>
  <c r="G20" i="1"/>
</calcChain>
</file>

<file path=xl/sharedStrings.xml><?xml version="1.0" encoding="utf-8"?>
<sst xmlns="http://schemas.openxmlformats.org/spreadsheetml/2006/main" count="80" uniqueCount="45">
  <si>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</si>
  <si>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</si>
  <si>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</si>
  <si>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</si>
  <si>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</si>
  <si>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</si>
  <si>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</si>
  <si>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</si>
  <si>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</si>
  <si>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</si>
  <si>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</si>
  <si>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</si>
  <si>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</si>
  <si>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 xml:space="preserve">Лезвие хирургическое, съемное, одноразовое №22 </t>
  </si>
  <si>
    <t>Лезвие хирургическое, съемное, одноразовое №23</t>
  </si>
  <si>
    <t>метр</t>
  </si>
  <si>
    <t>штука</t>
  </si>
  <si>
    <t>Шприц  тип Жанэ   50 мл одноразовый с наконечникам для катетерной насадки</t>
  </si>
  <si>
    <t>Дренажная трубка размеры 2,0х2,5 силиконовая №25 метров в упаковке</t>
  </si>
  <si>
    <t>Дренажная трубка размеры 8,0х11 силиконовая №25 метров в упаковке</t>
  </si>
  <si>
    <t>Изогнутые иглы Губера предназначены для инфузии 20G - 0,9мм/рабочая длина 20 мм</t>
  </si>
  <si>
    <t>Изогнутые иглы Губера предназначены для инфузии 20G. Диаметр иглы Губера 0,9 мм 20G, полезная длина 20 мм.</t>
  </si>
  <si>
    <t>Катетер внутривенный Бабочка, размер 21G</t>
  </si>
  <si>
    <t>Трахеостомическая трубка с манжетой низкого давленния, силиконизированная S6,5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</si>
  <si>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</si>
  <si>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</si>
  <si>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 8,0 мм, одноразовая, стерильная</t>
  </si>
  <si>
    <t>Бинты изготовлены из отбеленной медицинской марли. Длина и ширина 7м х 14см; не стерильный</t>
  </si>
  <si>
    <t>Бинты изготовлены из отбеленной медицинской марли. Длина и ширина  7м х 14см; стерильный</t>
  </si>
  <si>
    <t>Бинт медицинский марлевый нестерильный, размер 7м х 14см</t>
  </si>
  <si>
    <t>Бинт медицинский марлевый стерильный, размер 7м х 14см</t>
  </si>
  <si>
    <t>Игла спинальная 27G*90 мм с интродьюсером 22G*38 мм</t>
  </si>
  <si>
    <t>упаковка</t>
  </si>
  <si>
    <t>Вата медицинская, гигроскопическая, гигиеническая, стерильная, 25 гр, сжатая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</si>
  <si>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</si>
  <si>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</si>
  <si>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Зонд ректальный (ПХВ) для одноразового применения размер 30</t>
  </si>
  <si>
    <t>Катетер подключичный, стерильный, диаметр 1,4 мм, однократного применения</t>
  </si>
  <si>
    <t>Удлинитель оригинальный для Перфузор, стандарт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</si>
  <si>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</si>
  <si>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</si>
  <si>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Контур дыхательный универсальный без принадлежностей длина 160 см, d=22 мм, для взрослых</t>
  </si>
  <si>
    <t>Тест-полоски для глюкометра Accu-Chek Active № 50</t>
  </si>
  <si>
    <t>Тест-полоски для определения глюкозы в крови (50шт в упаковке) для глюкометра Accu-Chek Active</t>
  </si>
  <si>
    <t>к объявлению 36 от 11.03.2022г.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</si>
</sst>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\ _₽_-;\-* #,##0.00\ _₽_-;_-* &quot;-&quot;??\ _₽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Fill="1"/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19" applyNumberFormat="1" applyFont="1" applyFill="1" applyBorder="1" applyAlignment="1">
      <alignment horizontal="center" vertical="center"/>
    </xf>
    <xf numFmtId="43" fontId="6" fillId="0" borderId="2" xfId="19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top"/>
    </xf>
    <xf numFmtId="43" fontId="6" fillId="0" borderId="2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top" wrapText="1"/>
    </xf>
    <xf numFmtId="43" fontId="6" fillId="0" borderId="2" xfId="22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43" fontId="6" fillId="2" borderId="5" xfId="22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/>
    </xf>
    <xf numFmtId="43" fontId="6" fillId="2" borderId="2" xfId="22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/>
    </xf>
    <xf numFmtId="0" fontId="6" fillId="0" borderId="6" xfId="5" applyFont="1" applyFill="1" applyBorder="1" applyAlignment="1">
      <alignment horizontal="left" vertical="top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43" fontId="6" fillId="0" borderId="10" xfId="19" applyFont="1" applyFill="1" applyBorder="1" applyAlignment="1">
      <alignment horizontal="right" vertical="center" wrapText="1"/>
    </xf>
    <xf numFmtId="43" fontId="6" fillId="0" borderId="10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1" applyFont="1" applyBorder="1"/>
    <xf numFmtId="3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3" fontId="6" fillId="0" borderId="6" xfId="19" applyNumberFormat="1" applyFont="1" applyFill="1" applyBorder="1" applyAlignment="1">
      <alignment horizontal="center" vertical="center"/>
    </xf>
    <xf numFmtId="43" fontId="6" fillId="0" borderId="6" xfId="19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view="pageBreakPreview" zoomScaleSheetLayoutView="100" workbookViewId="0">
      <selection activeCell="B18" sqref="B18"/>
    </sheetView>
  </sheetViews>
  <sheetFormatPr defaultColWidth="8.85546875" defaultRowHeight="15.75" x14ac:dyDescent="0.25"/>
  <cols>
    <col min="1" max="1" width="8.85546875" style="1"/>
    <col min="2" max="2" width="61.140625" style="16" customWidth="1"/>
    <col min="3" max="3" width="61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15" t="s">
        <v>0</v>
      </c>
    </row>
    <row r="2" spans="1:7" x14ac:dyDescent="0.25">
      <c r="E2" s="15" t="s">
        <v>44</v>
      </c>
    </row>
    <row r="4" spans="1:7" ht="15.75" customHeight="1" x14ac:dyDescent="0.25">
      <c r="A4" s="56" t="s">
        <v>1</v>
      </c>
      <c r="B4" s="56"/>
      <c r="C4" s="56"/>
      <c r="D4" s="56"/>
      <c r="E4" s="56"/>
      <c r="F4" s="56"/>
      <c r="G4" s="56"/>
    </row>
    <row r="5" spans="1:7" ht="40.5" customHeight="1" x14ac:dyDescent="0.25">
      <c r="A5" s="43" t="s">
        <v>2</v>
      </c>
      <c r="B5" s="43" t="s">
        <v>3</v>
      </c>
      <c r="C5" s="43" t="s">
        <v>10</v>
      </c>
      <c r="D5" s="43" t="s">
        <v>4</v>
      </c>
      <c r="E5" s="43" t="s">
        <v>5</v>
      </c>
      <c r="F5" s="43" t="s">
        <v>6</v>
      </c>
      <c r="G5" s="43" t="s">
        <v>7</v>
      </c>
    </row>
    <row r="6" spans="1:7" s="2" customFormat="1" ht="15.75" customHeight="1" x14ac:dyDescent="0.25">
      <c r="A6" s="59" t="s">
        <v>12</v>
      </c>
      <c r="B6" s="60"/>
      <c r="C6" s="60"/>
      <c r="D6" s="60"/>
      <c r="E6" s="60"/>
      <c r="F6" s="60"/>
      <c r="G6" s="61"/>
    </row>
    <row r="7" spans="1:7" s="2" customFormat="1" ht="144" customHeight="1" x14ac:dyDescent="0.25">
      <c r="A7" s="18">
        <v>1</v>
      </c>
      <c r="B7" s="23" t="s">
        <v>34</v>
      </c>
      <c r="C7" s="23" t="s">
        <v>35</v>
      </c>
      <c r="D7" s="44" t="s">
        <v>16</v>
      </c>
      <c r="E7" s="24">
        <f>2120+250</f>
        <v>2370</v>
      </c>
      <c r="F7" s="45">
        <v>640</v>
      </c>
      <c r="G7" s="17">
        <f>E7*F7</f>
        <v>1516800</v>
      </c>
    </row>
    <row r="8" spans="1:7" s="8" customFormat="1" ht="34.5" customHeight="1" x14ac:dyDescent="0.25">
      <c r="A8" s="18">
        <v>2</v>
      </c>
      <c r="B8" s="25" t="s">
        <v>29</v>
      </c>
      <c r="C8" s="19" t="s">
        <v>27</v>
      </c>
      <c r="D8" s="20" t="s">
        <v>16</v>
      </c>
      <c r="E8" s="20">
        <f>680+40</f>
        <v>720</v>
      </c>
      <c r="F8" s="21">
        <f>59.74*1.07</f>
        <v>63.921800000000005</v>
      </c>
      <c r="G8" s="17">
        <f>E8*F8</f>
        <v>46023.696000000004</v>
      </c>
    </row>
    <row r="9" spans="1:7" s="8" customFormat="1" ht="33" customHeight="1" x14ac:dyDescent="0.25">
      <c r="A9" s="18">
        <v>3</v>
      </c>
      <c r="B9" s="25" t="s">
        <v>30</v>
      </c>
      <c r="C9" s="19" t="s">
        <v>28</v>
      </c>
      <c r="D9" s="20" t="s">
        <v>16</v>
      </c>
      <c r="E9" s="20">
        <f>390+100</f>
        <v>490</v>
      </c>
      <c r="F9" s="22">
        <v>59.74</v>
      </c>
      <c r="G9" s="17">
        <f t="shared" ref="G9:G19" si="0">E9*F9</f>
        <v>29272.600000000002</v>
      </c>
    </row>
    <row r="10" spans="1:7" s="8" customFormat="1" ht="33.75" customHeight="1" x14ac:dyDescent="0.25">
      <c r="A10" s="18">
        <v>4</v>
      </c>
      <c r="B10" s="23" t="s">
        <v>33</v>
      </c>
      <c r="C10" s="23" t="s">
        <v>33</v>
      </c>
      <c r="D10" s="24" t="s">
        <v>32</v>
      </c>
      <c r="E10" s="11">
        <v>3</v>
      </c>
      <c r="F10" s="12">
        <v>95</v>
      </c>
      <c r="G10" s="17">
        <f t="shared" si="0"/>
        <v>285</v>
      </c>
    </row>
    <row r="11" spans="1:7" s="8" customFormat="1" ht="30.75" customHeight="1" x14ac:dyDescent="0.25">
      <c r="A11" s="18">
        <v>5</v>
      </c>
      <c r="B11" s="25" t="s">
        <v>18</v>
      </c>
      <c r="C11" s="25" t="s">
        <v>18</v>
      </c>
      <c r="D11" s="20" t="s">
        <v>15</v>
      </c>
      <c r="E11" s="20">
        <v>25</v>
      </c>
      <c r="F11" s="26">
        <v>958.72</v>
      </c>
      <c r="G11" s="17">
        <f t="shared" si="0"/>
        <v>23968</v>
      </c>
    </row>
    <row r="12" spans="1:7" s="8" customFormat="1" ht="31.5" customHeight="1" x14ac:dyDescent="0.25">
      <c r="A12" s="18">
        <v>6</v>
      </c>
      <c r="B12" s="25" t="s">
        <v>19</v>
      </c>
      <c r="C12" s="25" t="s">
        <v>19</v>
      </c>
      <c r="D12" s="20" t="s">
        <v>15</v>
      </c>
      <c r="E12" s="20">
        <v>400</v>
      </c>
      <c r="F12" s="26">
        <v>958.72</v>
      </c>
      <c r="G12" s="17">
        <f t="shared" si="0"/>
        <v>383488</v>
      </c>
    </row>
    <row r="13" spans="1:7" s="8" customFormat="1" ht="32.25" customHeight="1" x14ac:dyDescent="0.25">
      <c r="A13" s="18">
        <v>7</v>
      </c>
      <c r="B13" s="23" t="s">
        <v>36</v>
      </c>
      <c r="C13" s="23" t="s">
        <v>36</v>
      </c>
      <c r="D13" s="24" t="s">
        <v>16</v>
      </c>
      <c r="E13" s="11">
        <f>80+20</f>
        <v>100</v>
      </c>
      <c r="F13" s="12">
        <f>220*1.07</f>
        <v>235.4</v>
      </c>
      <c r="G13" s="17">
        <f t="shared" si="0"/>
        <v>23540</v>
      </c>
    </row>
    <row r="14" spans="1:7" s="8" customFormat="1" ht="32.25" customHeight="1" x14ac:dyDescent="0.25">
      <c r="A14" s="18">
        <v>8</v>
      </c>
      <c r="B14" s="25" t="s">
        <v>20</v>
      </c>
      <c r="C14" s="25" t="s">
        <v>21</v>
      </c>
      <c r="D14" s="20" t="s">
        <v>16</v>
      </c>
      <c r="E14" s="20">
        <v>180</v>
      </c>
      <c r="F14" s="26">
        <v>2396.8000000000002</v>
      </c>
      <c r="G14" s="17">
        <f t="shared" si="0"/>
        <v>431424.00000000006</v>
      </c>
    </row>
    <row r="15" spans="1:7" s="8" customFormat="1" ht="18.75" customHeight="1" x14ac:dyDescent="0.25">
      <c r="A15" s="18">
        <v>9</v>
      </c>
      <c r="B15" s="27" t="s">
        <v>31</v>
      </c>
      <c r="C15" s="27" t="s">
        <v>31</v>
      </c>
      <c r="D15" s="28" t="s">
        <v>16</v>
      </c>
      <c r="E15" s="28">
        <f>200+20+180</f>
        <v>400</v>
      </c>
      <c r="F15" s="29">
        <f>600*1.07</f>
        <v>642</v>
      </c>
      <c r="G15" s="17">
        <f t="shared" si="0"/>
        <v>256800</v>
      </c>
    </row>
    <row r="16" spans="1:7" s="8" customFormat="1" ht="33" customHeight="1" x14ac:dyDescent="0.25">
      <c r="A16" s="18">
        <v>10</v>
      </c>
      <c r="B16" s="30" t="s">
        <v>37</v>
      </c>
      <c r="C16" s="30" t="s">
        <v>37</v>
      </c>
      <c r="D16" s="31" t="s">
        <v>16</v>
      </c>
      <c r="E16" s="11">
        <f>220+100</f>
        <v>320</v>
      </c>
      <c r="F16" s="12">
        <v>454.86</v>
      </c>
      <c r="G16" s="17">
        <f t="shared" si="0"/>
        <v>145555.20000000001</v>
      </c>
    </row>
    <row r="17" spans="1:15" s="8" customFormat="1" ht="17.25" customHeight="1" x14ac:dyDescent="0.25">
      <c r="A17" s="18">
        <v>11</v>
      </c>
      <c r="B17" s="27" t="s">
        <v>22</v>
      </c>
      <c r="C17" s="27" t="s">
        <v>22</v>
      </c>
      <c r="D17" s="28" t="s">
        <v>16</v>
      </c>
      <c r="E17" s="28">
        <v>700</v>
      </c>
      <c r="F17" s="32">
        <v>17</v>
      </c>
      <c r="G17" s="17">
        <f t="shared" si="0"/>
        <v>11900</v>
      </c>
    </row>
    <row r="18" spans="1:15" s="8" customFormat="1" ht="34.5" customHeight="1" x14ac:dyDescent="0.25">
      <c r="A18" s="18">
        <v>12</v>
      </c>
      <c r="B18" s="38" t="s">
        <v>39</v>
      </c>
      <c r="C18" s="38" t="s">
        <v>40</v>
      </c>
      <c r="D18" s="39" t="s">
        <v>16</v>
      </c>
      <c r="E18" s="40">
        <v>25</v>
      </c>
      <c r="F18" s="41">
        <v>450</v>
      </c>
      <c r="G18" s="42">
        <f t="shared" si="0"/>
        <v>11250</v>
      </c>
    </row>
    <row r="19" spans="1:15" s="8" customFormat="1" ht="31.5" x14ac:dyDescent="0.25">
      <c r="A19" s="18">
        <v>13</v>
      </c>
      <c r="B19" s="30" t="s">
        <v>41</v>
      </c>
      <c r="C19" s="30" t="s">
        <v>41</v>
      </c>
      <c r="D19" s="31" t="s">
        <v>16</v>
      </c>
      <c r="E19" s="31">
        <v>500</v>
      </c>
      <c r="F19" s="12">
        <v>920</v>
      </c>
      <c r="G19" s="17">
        <f t="shared" si="0"/>
        <v>460000</v>
      </c>
    </row>
    <row r="20" spans="1:15" s="2" customFormat="1" ht="15.75" customHeight="1" x14ac:dyDescent="0.25">
      <c r="A20" s="18">
        <v>14</v>
      </c>
      <c r="B20" s="25" t="s">
        <v>13</v>
      </c>
      <c r="C20" s="46" t="s">
        <v>13</v>
      </c>
      <c r="D20" s="20" t="s">
        <v>16</v>
      </c>
      <c r="E20" s="20">
        <f>600+100</f>
        <v>700</v>
      </c>
      <c r="F20" s="26">
        <v>79</v>
      </c>
      <c r="G20" s="17">
        <f t="shared" ref="G20:G28" si="1">E20*F20</f>
        <v>55300</v>
      </c>
    </row>
    <row r="21" spans="1:15" s="2" customFormat="1" ht="15.75" customHeight="1" x14ac:dyDescent="0.25">
      <c r="A21" s="18">
        <v>15</v>
      </c>
      <c r="B21" s="25" t="s">
        <v>14</v>
      </c>
      <c r="C21" s="46" t="s">
        <v>14</v>
      </c>
      <c r="D21" s="10" t="s">
        <v>16</v>
      </c>
      <c r="E21" s="20">
        <f>300+30</f>
        <v>330</v>
      </c>
      <c r="F21" s="26">
        <v>79</v>
      </c>
      <c r="G21" s="17">
        <f t="shared" si="1"/>
        <v>26070</v>
      </c>
    </row>
    <row r="22" spans="1:15" s="8" customFormat="1" ht="34.5" customHeight="1" x14ac:dyDescent="0.25">
      <c r="A22" s="18">
        <v>16</v>
      </c>
      <c r="B22" s="9" t="s">
        <v>42</v>
      </c>
      <c r="C22" s="27" t="s">
        <v>43</v>
      </c>
      <c r="D22" s="13" t="s">
        <v>32</v>
      </c>
      <c r="E22" s="14">
        <v>15</v>
      </c>
      <c r="F22" s="12">
        <v>5981.3</v>
      </c>
      <c r="G22" s="17">
        <f t="shared" si="1"/>
        <v>89719.5</v>
      </c>
    </row>
    <row r="23" spans="1:15" s="2" customFormat="1" ht="31.5" customHeight="1" x14ac:dyDescent="0.25">
      <c r="A23" s="18">
        <v>17</v>
      </c>
      <c r="B23" s="27" t="s">
        <v>23</v>
      </c>
      <c r="C23" s="27" t="s">
        <v>23</v>
      </c>
      <c r="D23" s="28" t="s">
        <v>16</v>
      </c>
      <c r="E23" s="28">
        <v>10</v>
      </c>
      <c r="F23" s="32">
        <f>1700*1.07</f>
        <v>1819</v>
      </c>
      <c r="G23" s="33">
        <f t="shared" ref="G23:G27" si="2">F23*E23</f>
        <v>18190</v>
      </c>
    </row>
    <row r="24" spans="1:15" s="2" customFormat="1" ht="18" customHeight="1" x14ac:dyDescent="0.25">
      <c r="A24" s="18">
        <v>18</v>
      </c>
      <c r="B24" s="27" t="s">
        <v>24</v>
      </c>
      <c r="C24" s="27" t="s">
        <v>24</v>
      </c>
      <c r="D24" s="28" t="s">
        <v>16</v>
      </c>
      <c r="E24" s="28">
        <f>140+10</f>
        <v>150</v>
      </c>
      <c r="F24" s="32">
        <f>256*1.07</f>
        <v>273.92</v>
      </c>
      <c r="G24" s="33">
        <f t="shared" si="2"/>
        <v>41088</v>
      </c>
    </row>
    <row r="25" spans="1:15" s="2" customFormat="1" ht="15.75" customHeight="1" x14ac:dyDescent="0.25">
      <c r="A25" s="18">
        <v>19</v>
      </c>
      <c r="B25" s="27" t="s">
        <v>25</v>
      </c>
      <c r="C25" s="27" t="s">
        <v>25</v>
      </c>
      <c r="D25" s="28" t="s">
        <v>16</v>
      </c>
      <c r="E25" s="28">
        <f>500+20</f>
        <v>520</v>
      </c>
      <c r="F25" s="32">
        <f t="shared" ref="F25:F26" si="3">256*1.07</f>
        <v>273.92</v>
      </c>
      <c r="G25" s="33">
        <f t="shared" si="2"/>
        <v>142438.39999999999</v>
      </c>
    </row>
    <row r="26" spans="1:15" s="2" customFormat="1" ht="15.75" customHeight="1" x14ac:dyDescent="0.25">
      <c r="A26" s="18">
        <v>20</v>
      </c>
      <c r="B26" s="34" t="s">
        <v>26</v>
      </c>
      <c r="C26" s="34" t="s">
        <v>26</v>
      </c>
      <c r="D26" s="35" t="s">
        <v>16</v>
      </c>
      <c r="E26" s="36">
        <f>260+20</f>
        <v>280</v>
      </c>
      <c r="F26" s="32">
        <f t="shared" si="3"/>
        <v>273.92</v>
      </c>
      <c r="G26" s="33">
        <f t="shared" si="2"/>
        <v>76697.600000000006</v>
      </c>
    </row>
    <row r="27" spans="1:15" s="8" customFormat="1" ht="15.75" customHeight="1" x14ac:dyDescent="0.25">
      <c r="A27" s="18">
        <v>21</v>
      </c>
      <c r="B27" s="37" t="s">
        <v>38</v>
      </c>
      <c r="C27" s="37" t="s">
        <v>38</v>
      </c>
      <c r="D27" s="52" t="s">
        <v>16</v>
      </c>
      <c r="E27" s="53">
        <v>100</v>
      </c>
      <c r="F27" s="54">
        <f>270*1.07</f>
        <v>288.90000000000003</v>
      </c>
      <c r="G27" s="55">
        <f t="shared" si="2"/>
        <v>28890.000000000004</v>
      </c>
    </row>
    <row r="28" spans="1:15" s="2" customFormat="1" ht="32.25" customHeight="1" x14ac:dyDescent="0.25">
      <c r="A28" s="18">
        <v>22</v>
      </c>
      <c r="B28" s="47" t="s">
        <v>17</v>
      </c>
      <c r="C28" s="47" t="s">
        <v>17</v>
      </c>
      <c r="D28" s="10" t="s">
        <v>16</v>
      </c>
      <c r="E28" s="20">
        <v>50</v>
      </c>
      <c r="F28" s="12">
        <v>360</v>
      </c>
      <c r="G28" s="17">
        <f t="shared" si="1"/>
        <v>18000</v>
      </c>
    </row>
    <row r="29" spans="1:15" ht="21.6" customHeight="1" x14ac:dyDescent="0.25">
      <c r="A29" s="48"/>
      <c r="B29" s="51" t="s">
        <v>8</v>
      </c>
      <c r="C29" s="48"/>
      <c r="D29" s="18"/>
      <c r="E29" s="49"/>
      <c r="F29" s="50"/>
      <c r="G29" s="50">
        <f>SUM(G7:G28)</f>
        <v>3836699.9960000003</v>
      </c>
    </row>
    <row r="30" spans="1:15" ht="26.45" customHeight="1" x14ac:dyDescent="0.25"/>
    <row r="31" spans="1:15" x14ac:dyDescent="0.25">
      <c r="A31" s="57" t="s">
        <v>9</v>
      </c>
      <c r="B31" s="57"/>
      <c r="C31" s="57"/>
      <c r="D31" s="57"/>
      <c r="E31" s="57"/>
      <c r="F31" s="57"/>
      <c r="G31" s="57"/>
      <c r="H31" s="57"/>
    </row>
    <row r="32" spans="1:15" s="3" customFormat="1" ht="53.25" customHeight="1" x14ac:dyDescent="0.25">
      <c r="A32" s="58" t="s">
        <v>11</v>
      </c>
      <c r="B32" s="58"/>
      <c r="C32" s="58"/>
      <c r="D32" s="58"/>
      <c r="E32" s="58"/>
      <c r="F32" s="58"/>
      <c r="G32" s="58"/>
      <c r="H32" s="5"/>
      <c r="I32" s="5"/>
      <c r="J32" s="5"/>
      <c r="K32" s="5"/>
      <c r="L32" s="5"/>
      <c r="M32" s="5"/>
      <c r="N32" s="5"/>
      <c r="O32" s="5"/>
    </row>
  </sheetData>
  <mergeCells count="4">
    <mergeCell ref="A4:G4"/>
    <mergeCell ref="A31:H31"/>
    <mergeCell ref="A32:G32"/>
    <mergeCell ref="A6:G6"/>
  </mergeCells>
  <pageMargins left="0.19685039370078741" right="0.19685039370078741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2022-01-28T10:39:51Z</cp:lastPrinted>
  <dcterms:created xsi:type="dcterms:W3CDTF">2019-03-11T10:08:28Z</dcterms:created>
  <dcterms:modified xsi:type="dcterms:W3CDTF">2022-03-11T10:54:59Z</dcterms:modified>
</cp:coreProperties>
</file>