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8 от 20.01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2" i="1" l="1"/>
  <c r="F11" i="1" l="1"/>
  <c r="G11" i="1" s="1"/>
  <c r="F10" i="1"/>
  <c r="G10" i="1"/>
  <c r="F18" i="1"/>
  <c r="G18" i="1"/>
  <c r="G17" i="1"/>
  <c r="F17" i="1"/>
  <c r="G16" i="1" l="1"/>
  <c r="E14" i="1"/>
  <c r="F29" i="1"/>
  <c r="F30" i="1"/>
  <c r="F31" i="1"/>
  <c r="F28" i="1"/>
  <c r="F27" i="1"/>
  <c r="F26" i="1"/>
  <c r="F25" i="1"/>
  <c r="F23" i="1"/>
  <c r="F24" i="1"/>
  <c r="F22" i="1"/>
  <c r="F20" i="1"/>
  <c r="F21" i="1"/>
  <c r="F19" i="1"/>
  <c r="F14" i="1"/>
  <c r="F15" i="1"/>
  <c r="F13" i="1"/>
  <c r="F12" i="1"/>
  <c r="F9" i="1"/>
  <c r="F8" i="1"/>
  <c r="F7" i="1"/>
  <c r="E31" i="1" l="1"/>
  <c r="E30" i="1"/>
  <c r="E29" i="1"/>
  <c r="E28" i="1"/>
  <c r="E13" i="1"/>
  <c r="E15" i="1"/>
  <c r="E12" i="1"/>
  <c r="G22" i="1" l="1"/>
  <c r="G23" i="1"/>
  <c r="G24" i="1"/>
  <c r="G25" i="1"/>
  <c r="G26" i="1"/>
  <c r="G27" i="1"/>
  <c r="G28" i="1"/>
  <c r="G29" i="1"/>
  <c r="G30" i="1"/>
  <c r="G31" i="1"/>
  <c r="G7" i="1"/>
  <c r="G8" i="1"/>
  <c r="G9" i="1"/>
  <c r="G12" i="1" l="1"/>
  <c r="G20" i="1"/>
  <c r="G21" i="1"/>
  <c r="G13" i="1" l="1"/>
  <c r="G14" i="1"/>
  <c r="G15" i="1" l="1"/>
  <c r="G19" i="1"/>
</calcChain>
</file>

<file path=xl/sharedStrings.xml><?xml version="1.0" encoding="utf-8"?>
<sst xmlns="http://schemas.openxmlformats.org/spreadsheetml/2006/main" count="89" uniqueCount="45">
  <si>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</si>
  <si>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</si>
  <si>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</si>
  <si>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</si>
  <si>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</si>
  <si>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</si>
  <si>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</si>
  <si>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</si>
  <si>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</si>
  <si>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</si>
  <si>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</si>
  <si>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</si>
  <si>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</si>
  <si>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Игла спинальная 26G*90 мм с интродьюсером 22G*38 мм</t>
  </si>
  <si>
    <t>Канюля внутривенная с катетером и клапаном для инъекций, размер 16G</t>
  </si>
  <si>
    <t>Канюля внутривенная с катетером и клапаном для инъекций, размер 20G</t>
  </si>
  <si>
    <t>штука</t>
  </si>
  <si>
    <t>Трахеостомическая трубка с манжетой низкого давленния, силиконизированная S6,5</t>
  </si>
  <si>
    <t>Трахеостомическая трубка с манжетой низкого давленния, силиконизированная S7,5</t>
  </si>
  <si>
    <t>Трахеостомическая трубка с манжетой низкого давленния, силиконизированная S8,0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</si>
  <si>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</si>
  <si>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</si>
  <si>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</si>
  <si>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</si>
  <si>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</si>
  <si>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</si>
  <si>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</si>
  <si>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</si>
  <si>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7,5 мм, одноразовая, стерильная</t>
  </si>
  <si>
    <t>Трубка эндотрахеальная  8,0 мм, одноразовая, стерильная</t>
  </si>
  <si>
    <t>Дренажная трубка размеры 2,0х2,5 силиконовая №25 метров в упаковке</t>
  </si>
  <si>
    <t>метр</t>
  </si>
  <si>
    <t>Канюля внутривенная с катетером и клапаном для инъекций, размер 18G, зеленая</t>
  </si>
  <si>
    <t>к объявлению 8 от 20.01.2022г.</t>
  </si>
  <si>
    <t>Катетер внутривенный Бабочка, размер 21G</t>
  </si>
  <si>
    <t>Дренажная трубка размеры 5,0х8,0 силиконовая №25 метров в упаковке</t>
  </si>
  <si>
    <t>Дренажная трубка размеры 8,0х11 силиконовая №25 метров в упаковке</t>
  </si>
  <si>
    <t>Изогнутая игла с люэровским наконечником и зажимом с поперечным элементом для введения жидкостей, для пункции с применением венозных, внутрипозвоночных, артериальных и внутрибрюшинных имплантируемых портов, для поперечного введения жидкостей. Диаметр иглы Губера 0,9 мм 20G, полезная длина 20 мм.</t>
  </si>
  <si>
    <t>Канюля назальная кислородная со стандартным наконечником, размер L</t>
  </si>
  <si>
    <t>Комплект для кислородной терапии (назальные кислородные канюли, размер L)</t>
  </si>
  <si>
    <t>Набор для катетеризации крупных сосудов, одноразовый, 2х канальный, стерильный.  Катетер двухканальный 7F*20см, проводник J 035*60см, дилататор 8F*12см,  игла 18G*7см, шприц 10мл, скальпель, Мотыльковый клапан с зажимом</t>
  </si>
  <si>
    <t>Набор для катетеризации крупных сосудов 2х канальный, одноразовый, стерильный</t>
  </si>
  <si>
    <t>Изогнутые иглы Губера предназначены для инфузии 20G. Диаметр иглы Губера 0,9 мм 20G, полезная длина 20 мм.</t>
  </si>
  <si>
    <t>Изогнутые иглы Губера предназначены для инфузии 20G - 0,9мм/рабочая длина 20 мм</t>
  </si>
  <si>
    <t>Изогнутые иглы Губера предназначены для введения препаратов 20G - 0,9мм/рабочая длина 20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</si>
</sst>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0" fontId="10" fillId="0" borderId="2" xfId="5" applyFont="1" applyFill="1" applyBorder="1" applyAlignment="1">
      <alignment horizontal="left" vertical="top" wrapText="1"/>
    </xf>
    <xf numFmtId="0" fontId="10" fillId="0" borderId="6" xfId="5" applyFont="1" applyFill="1" applyBorder="1" applyAlignment="1">
      <alignment horizontal="left" vertical="top" wrapText="1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center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 wrapText="1"/>
    </xf>
    <xf numFmtId="43" fontId="10" fillId="0" borderId="2" xfId="23" applyFont="1" applyBorder="1" applyAlignment="1">
      <alignment horizontal="right" vertical="center" wrapText="1"/>
    </xf>
    <xf numFmtId="43" fontId="10" fillId="2" borderId="5" xfId="23" applyFont="1" applyFill="1" applyBorder="1" applyAlignment="1">
      <alignment horizontal="right" vertical="center" wrapText="1"/>
    </xf>
    <xf numFmtId="43" fontId="10" fillId="2" borderId="2" xfId="23" applyFont="1" applyFill="1" applyBorder="1" applyAlignment="1">
      <alignment horizontal="right" vertical="center" wrapText="1"/>
    </xf>
    <xf numFmtId="43" fontId="10" fillId="0" borderId="5" xfId="23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SheetLayoutView="100" workbookViewId="0">
      <selection activeCell="A10" sqref="A10"/>
    </sheetView>
  </sheetViews>
  <sheetFormatPr defaultColWidth="8.85546875" defaultRowHeight="15.75" x14ac:dyDescent="0.25"/>
  <cols>
    <col min="1" max="1" width="8.85546875" style="1"/>
    <col min="2" max="2" width="48.28515625" style="1" customWidth="1"/>
    <col min="3" max="3" width="48.710937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33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4.25" customHeight="1" x14ac:dyDescent="0.25">
      <c r="A5" s="11" t="s">
        <v>2</v>
      </c>
      <c r="B5" s="11" t="s">
        <v>3</v>
      </c>
      <c r="C5" s="11" t="s">
        <v>9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s="2" customFormat="1" ht="17.25" customHeight="1" x14ac:dyDescent="0.25">
      <c r="A6" s="34" t="s">
        <v>12</v>
      </c>
      <c r="B6" s="35"/>
      <c r="C6" s="35"/>
      <c r="D6" s="35"/>
      <c r="E6" s="35"/>
      <c r="F6" s="35"/>
      <c r="G6" s="36"/>
    </row>
    <row r="7" spans="1:7" s="2" customFormat="1" ht="31.5" customHeight="1" x14ac:dyDescent="0.25">
      <c r="A7" s="11">
        <v>1</v>
      </c>
      <c r="B7" s="12" t="s">
        <v>30</v>
      </c>
      <c r="C7" s="12" t="s">
        <v>30</v>
      </c>
      <c r="D7" s="24" t="s">
        <v>31</v>
      </c>
      <c r="E7" s="24">
        <v>25</v>
      </c>
      <c r="F7" s="27">
        <f>896*1.07</f>
        <v>958.72</v>
      </c>
      <c r="G7" s="15">
        <f t="shared" ref="G7:G11" si="0">F7*E7</f>
        <v>23968</v>
      </c>
    </row>
    <row r="8" spans="1:7" s="2" customFormat="1" ht="31.5" customHeight="1" x14ac:dyDescent="0.25">
      <c r="A8" s="11">
        <v>2</v>
      </c>
      <c r="B8" s="12" t="s">
        <v>35</v>
      </c>
      <c r="C8" s="12" t="s">
        <v>35</v>
      </c>
      <c r="D8" s="24" t="s">
        <v>31</v>
      </c>
      <c r="E8" s="24">
        <v>150</v>
      </c>
      <c r="F8" s="27">
        <f>896*1.07</f>
        <v>958.72</v>
      </c>
      <c r="G8" s="15">
        <f t="shared" si="0"/>
        <v>143808</v>
      </c>
    </row>
    <row r="9" spans="1:7" s="2" customFormat="1" ht="30.75" customHeight="1" x14ac:dyDescent="0.25">
      <c r="A9" s="11">
        <v>3</v>
      </c>
      <c r="B9" s="12" t="s">
        <v>36</v>
      </c>
      <c r="C9" s="12" t="s">
        <v>36</v>
      </c>
      <c r="D9" s="24" t="s">
        <v>31</v>
      </c>
      <c r="E9" s="24">
        <v>400</v>
      </c>
      <c r="F9" s="27">
        <f>896*1.07</f>
        <v>958.72</v>
      </c>
      <c r="G9" s="15">
        <f t="shared" si="0"/>
        <v>383488</v>
      </c>
    </row>
    <row r="10" spans="1:7" s="2" customFormat="1" ht="48" customHeight="1" x14ac:dyDescent="0.25">
      <c r="A10" s="11">
        <v>4</v>
      </c>
      <c r="B10" s="12" t="s">
        <v>43</v>
      </c>
      <c r="C10" s="12" t="s">
        <v>42</v>
      </c>
      <c r="D10" s="14" t="s">
        <v>16</v>
      </c>
      <c r="E10" s="24">
        <v>180</v>
      </c>
      <c r="F10" s="30">
        <f>2240*1.07</f>
        <v>2396.8000000000002</v>
      </c>
      <c r="G10" s="15">
        <f t="shared" si="0"/>
        <v>431424.00000000006</v>
      </c>
    </row>
    <row r="11" spans="1:7" s="2" customFormat="1" ht="108.75" customHeight="1" x14ac:dyDescent="0.25">
      <c r="A11" s="11">
        <v>5</v>
      </c>
      <c r="B11" s="12" t="s">
        <v>44</v>
      </c>
      <c r="C11" s="12" t="s">
        <v>37</v>
      </c>
      <c r="D11" s="14" t="s">
        <v>16</v>
      </c>
      <c r="E11" s="24">
        <v>380</v>
      </c>
      <c r="F11" s="30">
        <f>3495*1.07</f>
        <v>3739.65</v>
      </c>
      <c r="G11" s="15">
        <f t="shared" si="0"/>
        <v>1421067</v>
      </c>
    </row>
    <row r="12" spans="1:7" s="2" customFormat="1" ht="30" customHeight="1" x14ac:dyDescent="0.25">
      <c r="A12" s="11">
        <v>6</v>
      </c>
      <c r="B12" s="13" t="s">
        <v>13</v>
      </c>
      <c r="C12" s="13" t="s">
        <v>13</v>
      </c>
      <c r="D12" s="14" t="s">
        <v>16</v>
      </c>
      <c r="E12" s="14">
        <f>200+20</f>
        <v>220</v>
      </c>
      <c r="F12" s="28">
        <f>600*1.07</f>
        <v>642</v>
      </c>
      <c r="G12" s="15">
        <f>F12*E12</f>
        <v>141240</v>
      </c>
    </row>
    <row r="13" spans="1:7" s="2" customFormat="1" ht="34.5" customHeight="1" x14ac:dyDescent="0.25">
      <c r="A13" s="11">
        <v>7</v>
      </c>
      <c r="B13" s="13" t="s">
        <v>14</v>
      </c>
      <c r="C13" s="13" t="s">
        <v>14</v>
      </c>
      <c r="D13" s="14" t="s">
        <v>16</v>
      </c>
      <c r="E13" s="14">
        <f>102+500</f>
        <v>602</v>
      </c>
      <c r="F13" s="29">
        <f>61.4*1.07</f>
        <v>65.698000000000008</v>
      </c>
      <c r="G13" s="15">
        <f t="shared" ref="G13:G31" si="1">F13*E13</f>
        <v>39550.196000000004</v>
      </c>
    </row>
    <row r="14" spans="1:7" s="2" customFormat="1" ht="34.5" customHeight="1" x14ac:dyDescent="0.25">
      <c r="A14" s="11">
        <v>8</v>
      </c>
      <c r="B14" s="13" t="s">
        <v>32</v>
      </c>
      <c r="C14" s="13" t="s">
        <v>32</v>
      </c>
      <c r="D14" s="14" t="s">
        <v>16</v>
      </c>
      <c r="E14" s="14">
        <f>7000+400+200</f>
        <v>7600</v>
      </c>
      <c r="F14" s="29">
        <f t="shared" ref="F14:F15" si="2">61.4*1.07</f>
        <v>65.698000000000008</v>
      </c>
      <c r="G14" s="15">
        <f t="shared" si="1"/>
        <v>499304.80000000005</v>
      </c>
    </row>
    <row r="15" spans="1:7" s="2" customFormat="1" ht="36" customHeight="1" x14ac:dyDescent="0.25">
      <c r="A15" s="11">
        <v>9</v>
      </c>
      <c r="B15" s="13" t="s">
        <v>15</v>
      </c>
      <c r="C15" s="13" t="s">
        <v>15</v>
      </c>
      <c r="D15" s="14" t="s">
        <v>16</v>
      </c>
      <c r="E15" s="14">
        <f>1425+25</f>
        <v>1450</v>
      </c>
      <c r="F15" s="29">
        <f t="shared" si="2"/>
        <v>65.698000000000008</v>
      </c>
      <c r="G15" s="15">
        <f t="shared" si="1"/>
        <v>95262.1</v>
      </c>
    </row>
    <row r="16" spans="1:7" s="2" customFormat="1" ht="21.75" customHeight="1" x14ac:dyDescent="0.25">
      <c r="A16" s="11">
        <v>10</v>
      </c>
      <c r="B16" s="13" t="s">
        <v>34</v>
      </c>
      <c r="C16" s="13" t="s">
        <v>34</v>
      </c>
      <c r="D16" s="14" t="s">
        <v>16</v>
      </c>
      <c r="E16" s="14">
        <v>700</v>
      </c>
      <c r="F16" s="29">
        <v>17</v>
      </c>
      <c r="G16" s="15">
        <f t="shared" si="1"/>
        <v>11900</v>
      </c>
    </row>
    <row r="17" spans="1:7" s="2" customFormat="1" ht="33" customHeight="1" x14ac:dyDescent="0.25">
      <c r="A17" s="11">
        <v>11</v>
      </c>
      <c r="B17" s="13" t="s">
        <v>39</v>
      </c>
      <c r="C17" s="13" t="s">
        <v>38</v>
      </c>
      <c r="D17" s="14" t="s">
        <v>16</v>
      </c>
      <c r="E17" s="14">
        <v>180</v>
      </c>
      <c r="F17" s="29">
        <f>450*1.07</f>
        <v>481.5</v>
      </c>
      <c r="G17" s="15">
        <f t="shared" si="1"/>
        <v>86670</v>
      </c>
    </row>
    <row r="18" spans="1:7" s="2" customFormat="1" ht="78" customHeight="1" x14ac:dyDescent="0.25">
      <c r="A18" s="11">
        <v>12</v>
      </c>
      <c r="B18" s="13" t="s">
        <v>41</v>
      </c>
      <c r="C18" s="13" t="s">
        <v>40</v>
      </c>
      <c r="D18" s="14" t="s">
        <v>16</v>
      </c>
      <c r="E18" s="14">
        <v>130</v>
      </c>
      <c r="F18" s="29">
        <f>6100*1.07</f>
        <v>6527</v>
      </c>
      <c r="G18" s="15">
        <f t="shared" si="1"/>
        <v>848510</v>
      </c>
    </row>
    <row r="19" spans="1:7" s="2" customFormat="1" ht="33.75" customHeight="1" x14ac:dyDescent="0.25">
      <c r="A19" s="11">
        <v>13</v>
      </c>
      <c r="B19" s="13" t="s">
        <v>17</v>
      </c>
      <c r="C19" s="13" t="s">
        <v>17</v>
      </c>
      <c r="D19" s="14" t="s">
        <v>16</v>
      </c>
      <c r="E19" s="14">
        <v>10</v>
      </c>
      <c r="F19" s="29">
        <f>1700*1.07</f>
        <v>1819</v>
      </c>
      <c r="G19" s="15">
        <f t="shared" si="1"/>
        <v>18190</v>
      </c>
    </row>
    <row r="20" spans="1:7" s="2" customFormat="1" ht="30" x14ac:dyDescent="0.25">
      <c r="A20" s="11">
        <v>14</v>
      </c>
      <c r="B20" s="13" t="s">
        <v>18</v>
      </c>
      <c r="C20" s="13" t="s">
        <v>18</v>
      </c>
      <c r="D20" s="14" t="s">
        <v>16</v>
      </c>
      <c r="E20" s="14">
        <v>10</v>
      </c>
      <c r="F20" s="29">
        <f t="shared" ref="F20:F21" si="3">1700*1.07</f>
        <v>1819</v>
      </c>
      <c r="G20" s="15">
        <f t="shared" si="1"/>
        <v>18190</v>
      </c>
    </row>
    <row r="21" spans="1:7" s="2" customFormat="1" ht="32.25" customHeight="1" x14ac:dyDescent="0.25">
      <c r="A21" s="11">
        <v>15</v>
      </c>
      <c r="B21" s="13" t="s">
        <v>19</v>
      </c>
      <c r="C21" s="13" t="s">
        <v>19</v>
      </c>
      <c r="D21" s="14" t="s">
        <v>16</v>
      </c>
      <c r="E21" s="14">
        <v>10</v>
      </c>
      <c r="F21" s="29">
        <f t="shared" si="3"/>
        <v>1819</v>
      </c>
      <c r="G21" s="15">
        <f t="shared" si="1"/>
        <v>18190</v>
      </c>
    </row>
    <row r="22" spans="1:7" s="2" customFormat="1" ht="62.25" customHeight="1" x14ac:dyDescent="0.25">
      <c r="A22" s="11">
        <v>16</v>
      </c>
      <c r="B22" s="13" t="s">
        <v>20</v>
      </c>
      <c r="C22" s="13" t="s">
        <v>20</v>
      </c>
      <c r="D22" s="14" t="s">
        <v>16</v>
      </c>
      <c r="E22" s="14">
        <v>5</v>
      </c>
      <c r="F22" s="29">
        <f>16250*1.07</f>
        <v>17387.5</v>
      </c>
      <c r="G22" s="15">
        <f t="shared" si="1"/>
        <v>86937.5</v>
      </c>
    </row>
    <row r="23" spans="1:7" s="2" customFormat="1" ht="63.75" customHeight="1" x14ac:dyDescent="0.25">
      <c r="A23" s="11">
        <v>17</v>
      </c>
      <c r="B23" s="13" t="s">
        <v>21</v>
      </c>
      <c r="C23" s="13" t="s">
        <v>21</v>
      </c>
      <c r="D23" s="14" t="s">
        <v>16</v>
      </c>
      <c r="E23" s="14">
        <v>40</v>
      </c>
      <c r="F23" s="29">
        <f t="shared" ref="F23:F24" si="4">16250*1.07</f>
        <v>17387.5</v>
      </c>
      <c r="G23" s="15">
        <f t="shared" si="1"/>
        <v>695500</v>
      </c>
    </row>
    <row r="24" spans="1:7" s="2" customFormat="1" ht="60.75" customHeight="1" x14ac:dyDescent="0.25">
      <c r="A24" s="11">
        <v>18</v>
      </c>
      <c r="B24" s="13" t="s">
        <v>22</v>
      </c>
      <c r="C24" s="13" t="s">
        <v>22</v>
      </c>
      <c r="D24" s="14" t="s">
        <v>16</v>
      </c>
      <c r="E24" s="14">
        <v>20</v>
      </c>
      <c r="F24" s="29">
        <f t="shared" si="4"/>
        <v>17387.5</v>
      </c>
      <c r="G24" s="15">
        <f t="shared" si="1"/>
        <v>347750</v>
      </c>
    </row>
    <row r="25" spans="1:7" s="2" customFormat="1" ht="63" customHeight="1" x14ac:dyDescent="0.25">
      <c r="A25" s="11">
        <v>19</v>
      </c>
      <c r="B25" s="13" t="s">
        <v>23</v>
      </c>
      <c r="C25" s="13" t="s">
        <v>23</v>
      </c>
      <c r="D25" s="14" t="s">
        <v>16</v>
      </c>
      <c r="E25" s="14">
        <v>5</v>
      </c>
      <c r="F25" s="29">
        <f>20435*1.07</f>
        <v>21865.45</v>
      </c>
      <c r="G25" s="15">
        <f t="shared" si="1"/>
        <v>109327.25</v>
      </c>
    </row>
    <row r="26" spans="1:7" s="2" customFormat="1" ht="62.25" customHeight="1" x14ac:dyDescent="0.25">
      <c r="A26" s="11">
        <v>20</v>
      </c>
      <c r="B26" s="13" t="s">
        <v>24</v>
      </c>
      <c r="C26" s="13" t="s">
        <v>24</v>
      </c>
      <c r="D26" s="14" t="s">
        <v>16</v>
      </c>
      <c r="E26" s="14">
        <v>50</v>
      </c>
      <c r="F26" s="29">
        <f>19300*1.07</f>
        <v>20651</v>
      </c>
      <c r="G26" s="15">
        <f t="shared" si="1"/>
        <v>1032550</v>
      </c>
    </row>
    <row r="27" spans="1:7" s="2" customFormat="1" ht="61.5" customHeight="1" x14ac:dyDescent="0.25">
      <c r="A27" s="11">
        <v>21</v>
      </c>
      <c r="B27" s="13" t="s">
        <v>25</v>
      </c>
      <c r="C27" s="13" t="s">
        <v>25</v>
      </c>
      <c r="D27" s="14" t="s">
        <v>16</v>
      </c>
      <c r="E27" s="14">
        <v>30</v>
      </c>
      <c r="F27" s="29">
        <f>19300*1.07</f>
        <v>20651</v>
      </c>
      <c r="G27" s="15">
        <f t="shared" si="1"/>
        <v>619530</v>
      </c>
    </row>
    <row r="28" spans="1:7" s="2" customFormat="1" ht="33" customHeight="1" x14ac:dyDescent="0.25">
      <c r="A28" s="11">
        <v>22</v>
      </c>
      <c r="B28" s="13" t="s">
        <v>26</v>
      </c>
      <c r="C28" s="13" t="s">
        <v>26</v>
      </c>
      <c r="D28" s="14" t="s">
        <v>16</v>
      </c>
      <c r="E28" s="14">
        <f>140+10</f>
        <v>150</v>
      </c>
      <c r="F28" s="29">
        <f>256*1.07</f>
        <v>273.92</v>
      </c>
      <c r="G28" s="15">
        <f t="shared" si="1"/>
        <v>41088</v>
      </c>
    </row>
    <row r="29" spans="1:7" s="2" customFormat="1" ht="33" customHeight="1" x14ac:dyDescent="0.25">
      <c r="A29" s="11">
        <v>23</v>
      </c>
      <c r="B29" s="13" t="s">
        <v>27</v>
      </c>
      <c r="C29" s="13" t="s">
        <v>27</v>
      </c>
      <c r="D29" s="14" t="s">
        <v>16</v>
      </c>
      <c r="E29" s="14">
        <f>500+20</f>
        <v>520</v>
      </c>
      <c r="F29" s="29">
        <f t="shared" ref="F29:F31" si="5">256*1.07</f>
        <v>273.92</v>
      </c>
      <c r="G29" s="15">
        <f t="shared" si="1"/>
        <v>142438.39999999999</v>
      </c>
    </row>
    <row r="30" spans="1:7" s="2" customFormat="1" ht="32.25" customHeight="1" x14ac:dyDescent="0.25">
      <c r="A30" s="11">
        <v>24</v>
      </c>
      <c r="B30" s="16" t="s">
        <v>28</v>
      </c>
      <c r="C30" s="16" t="s">
        <v>28</v>
      </c>
      <c r="D30" s="26" t="s">
        <v>16</v>
      </c>
      <c r="E30" s="14">
        <f>1100+50</f>
        <v>1150</v>
      </c>
      <c r="F30" s="29">
        <f t="shared" si="5"/>
        <v>273.92</v>
      </c>
      <c r="G30" s="15">
        <f t="shared" si="1"/>
        <v>315008</v>
      </c>
    </row>
    <row r="31" spans="1:7" s="2" customFormat="1" ht="34.5" customHeight="1" x14ac:dyDescent="0.25">
      <c r="A31" s="11">
        <v>25</v>
      </c>
      <c r="B31" s="17" t="s">
        <v>29</v>
      </c>
      <c r="C31" s="17" t="s">
        <v>29</v>
      </c>
      <c r="D31" s="26" t="s">
        <v>16</v>
      </c>
      <c r="E31" s="25">
        <f>260+20</f>
        <v>280</v>
      </c>
      <c r="F31" s="29">
        <f t="shared" si="5"/>
        <v>273.92</v>
      </c>
      <c r="G31" s="15">
        <f t="shared" si="1"/>
        <v>76697.600000000006</v>
      </c>
    </row>
    <row r="32" spans="1:7" s="3" customFormat="1" ht="26.45" customHeight="1" x14ac:dyDescent="0.25">
      <c r="A32" s="18"/>
      <c r="B32" s="19" t="s">
        <v>10</v>
      </c>
      <c r="C32" s="19"/>
      <c r="D32" s="20"/>
      <c r="E32" s="21"/>
      <c r="F32" s="22"/>
      <c r="G32" s="23">
        <f>SUM(G7:G31)</f>
        <v>7647588.8460000008</v>
      </c>
    </row>
    <row r="33" spans="1:7" ht="26.45" customHeight="1" x14ac:dyDescent="0.25">
      <c r="A33" s="4"/>
      <c r="B33" s="5"/>
      <c r="C33" s="5"/>
      <c r="D33" s="6"/>
      <c r="E33" s="7"/>
      <c r="F33" s="8"/>
      <c r="G33" s="9"/>
    </row>
    <row r="34" spans="1:7" x14ac:dyDescent="0.25">
      <c r="A34" s="32" t="s">
        <v>8</v>
      </c>
      <c r="B34" s="32"/>
      <c r="C34" s="32"/>
      <c r="D34" s="32"/>
      <c r="E34" s="32"/>
      <c r="F34" s="32"/>
      <c r="G34" s="32"/>
    </row>
    <row r="35" spans="1:7" s="10" customFormat="1" ht="53.25" customHeight="1" x14ac:dyDescent="0.25">
      <c r="A35" s="31" t="s">
        <v>11</v>
      </c>
      <c r="B35" s="31"/>
      <c r="C35" s="31"/>
      <c r="D35" s="31"/>
      <c r="E35" s="31"/>
      <c r="F35" s="31"/>
      <c r="G35" s="31"/>
    </row>
  </sheetData>
  <mergeCells count="4">
    <mergeCell ref="A35:G35"/>
    <mergeCell ref="A34:G34"/>
    <mergeCell ref="A4:G4"/>
    <mergeCell ref="A6:G6"/>
  </mergeCells>
  <pageMargins left="0.31496062992125984" right="0.31496062992125984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2022-01-20T09:23:51Z</cp:lastPrinted>
  <dcterms:created xsi:type="dcterms:W3CDTF">2019-03-11T10:08:28Z</dcterms:created>
  <dcterms:modified xsi:type="dcterms:W3CDTF">2022-01-20T09:27:59Z</dcterms:modified>
</cp:coreProperties>
</file>