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амал\Desktop\ОБМЕН\ЛС и ИМН\Протокола 2020\"/>
    </mc:Choice>
  </mc:AlternateContent>
  <bookViews>
    <workbookView xWindow="0" yWindow="0" windowWidth="20490" windowHeight="762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ИМН'!$A$1:$U$93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U73" i="1" l="1"/>
  <c r="S73" i="1"/>
  <c r="Q73" i="1"/>
  <c r="O73" i="1"/>
  <c r="M73" i="1"/>
  <c r="K73" i="1"/>
  <c r="I73" i="1"/>
  <c r="S64" i="1"/>
  <c r="S65" i="1"/>
  <c r="S66" i="1"/>
  <c r="S63" i="1"/>
  <c r="S46" i="1"/>
  <c r="U33" i="1"/>
  <c r="Q42" i="1"/>
  <c r="Q40" i="1"/>
  <c r="Q29" i="1"/>
  <c r="M30" i="1"/>
  <c r="M17" i="1"/>
  <c r="M18" i="1"/>
  <c r="M16" i="1"/>
  <c r="K50" i="1"/>
  <c r="Q71" i="1"/>
  <c r="O68" i="1"/>
  <c r="O69" i="1"/>
  <c r="O70" i="1"/>
  <c r="I54" i="1"/>
  <c r="I67" i="1"/>
  <c r="I49" i="1"/>
  <c r="I48" i="1"/>
  <c r="I47" i="1"/>
  <c r="I34" i="1"/>
  <c r="I31" i="1"/>
  <c r="I15" i="1"/>
  <c r="G72" i="1" l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F43" i="1"/>
  <c r="G43" i="1" s="1"/>
  <c r="G42" i="1"/>
  <c r="G41" i="1"/>
  <c r="G40" i="1"/>
  <c r="G39" i="1"/>
  <c r="G38" i="1"/>
  <c r="G37" i="1" l="1"/>
  <c r="G36" i="1"/>
  <c r="G35" i="1"/>
  <c r="G34" i="1"/>
  <c r="G33" i="1"/>
  <c r="G32" i="1"/>
  <c r="G31" i="1"/>
  <c r="G30" i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G19" i="1"/>
  <c r="G18" i="1"/>
  <c r="G17" i="1"/>
  <c r="G16" i="1"/>
  <c r="G15" i="1"/>
  <c r="G14" i="1"/>
  <c r="G13" i="1"/>
  <c r="G12" i="1"/>
  <c r="G11" i="1"/>
  <c r="G10" i="1" l="1"/>
  <c r="G9" i="1"/>
  <c r="G8" i="1"/>
  <c r="G7" i="1"/>
  <c r="G73" i="1" s="1"/>
</calcChain>
</file>

<file path=xl/sharedStrings.xml><?xml version="1.0" encoding="utf-8"?>
<sst xmlns="http://schemas.openxmlformats.org/spreadsheetml/2006/main" count="263" uniqueCount="166">
  <si>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</si>
  <si>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</si>
  <si>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</si>
  <si>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</si>
  <si>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</si>
  <si>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</si>
  <si>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</si>
  <si>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</si>
  <si>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</si>
  <si>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</si>
  <si>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</si>
  <si>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</si>
  <si>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</si>
  <si>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</si>
  <si>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</si>
  <si>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</si>
  <si>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</si>
  <si>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</si>
  <si>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</si>
  <si>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Нурлан А.</t>
  </si>
  <si>
    <t>Секретарь</t>
  </si>
  <si>
    <t>Бейсенова С.А.</t>
  </si>
  <si>
    <t>Мукажанов А.Т.</t>
  </si>
  <si>
    <t>Описание лекарственного средства и медицинского изделия (краткая характеристика)</t>
  </si>
  <si>
    <t>Провизор</t>
  </si>
  <si>
    <t>Темиржанова Л.Р.</t>
  </si>
  <si>
    <t>туба</t>
  </si>
  <si>
    <t>штука</t>
  </si>
  <si>
    <t>Контур дыхательный без принадлежностей длина 160 см, d=22 мм</t>
  </si>
  <si>
    <t>Лейкопластырь</t>
  </si>
  <si>
    <t>упаковка</t>
  </si>
  <si>
    <t>Ножницы</t>
  </si>
  <si>
    <t>Ножницы прямые с одним острым концом  140мм</t>
  </si>
  <si>
    <t>Ножницы тупоконечные изогнутые 140мм</t>
  </si>
  <si>
    <t xml:space="preserve">Ножницы с узкими закругленными лезвиями вертикально-изогнутые </t>
  </si>
  <si>
    <t xml:space="preserve">флакон </t>
  </si>
  <si>
    <t>Медицинские изделия</t>
  </si>
  <si>
    <t>Биопсийные касеты</t>
  </si>
  <si>
    <t>Биопсийные касеты (500 шт в упаковке размером 0,9 мм)</t>
  </si>
  <si>
    <t>Биопсийные прокладки</t>
  </si>
  <si>
    <t>Биопсийные прокладки (500 шт в упаковке)</t>
  </si>
  <si>
    <t>Бумага фильтровальная</t>
  </si>
  <si>
    <t>Бумага фильтровальная беззольная</t>
  </si>
  <si>
    <t>рулоны</t>
  </si>
  <si>
    <t>Воздуховод</t>
  </si>
  <si>
    <t>Воронка</t>
  </si>
  <si>
    <t>Воронки стеклянные 56*80</t>
  </si>
  <si>
    <t>Воронки стеклянные 75*100</t>
  </si>
  <si>
    <t>Гель</t>
  </si>
  <si>
    <t>Жгут автоматический венозный</t>
  </si>
  <si>
    <t>Заливочная касета</t>
  </si>
  <si>
    <t>Заливочные касеты (2000шт в упаковке с круглым отвестием)</t>
  </si>
  <si>
    <t>Иглы  хирургические</t>
  </si>
  <si>
    <t>3В1-1,1*50 ,уп № 50</t>
  </si>
  <si>
    <t>4А1-0,8*32 № 50 штук в упаковке</t>
  </si>
  <si>
    <t>4А1-1,08*45 № 50 штук в упаковке</t>
  </si>
  <si>
    <t>4В1-0,9*36 № 50 штук в упаковке</t>
  </si>
  <si>
    <t>4В1-1,0*25 № 50 штук в упаковке</t>
  </si>
  <si>
    <t>4В1-1,1*30   № 50 штук в упаковке</t>
  </si>
  <si>
    <t>4В1-1,2*55 № 50 штук в упаковке</t>
  </si>
  <si>
    <t>Калоприемнки</t>
  </si>
  <si>
    <t>Капиляр лабораторный</t>
  </si>
  <si>
    <t>Капилляр Панченко</t>
  </si>
  <si>
    <t>Катетер Нефрофикс</t>
  </si>
  <si>
    <t>Контейнер</t>
  </si>
  <si>
    <t>Контейнер вакуумный для мочи стерильный 100 мл</t>
  </si>
  <si>
    <t xml:space="preserve">Контейнер для для сбора мочи нестерильные 60 мл </t>
  </si>
  <si>
    <t xml:space="preserve">Контейнер для транспортировки стандартных предметных стекол 25х76 </t>
  </si>
  <si>
    <t>Корнцанг прямой, 260 мм</t>
  </si>
  <si>
    <t>Корнцанг прямой, 260 мм Щ-20-1</t>
  </si>
  <si>
    <t>Кювета</t>
  </si>
  <si>
    <t>Кювета на КФК - 2, объем 5,0</t>
  </si>
  <si>
    <t>Ларингеальные маски</t>
  </si>
  <si>
    <t>Ларингеальная маска 4 размер</t>
  </si>
  <si>
    <t>Ларингеальная маска 5 размер</t>
  </si>
  <si>
    <t>Пластырь бактерецидный стерильный 1,9*7,2 см 300 шт в упаковке</t>
  </si>
  <si>
    <t>Мерная емкость 500мл (для аптечки)</t>
  </si>
  <si>
    <t>Набор для анестезии</t>
  </si>
  <si>
    <t>набор</t>
  </si>
  <si>
    <t>Набор для трахестомии</t>
  </si>
  <si>
    <t>Набор кислородный</t>
  </si>
  <si>
    <t>Комплект для кислородной терапии (назальные кислородные канюли)</t>
  </si>
  <si>
    <t>Наконечник</t>
  </si>
  <si>
    <t>Наконечник универсальный на 100-1000 мкл №1000</t>
  </si>
  <si>
    <t>Наконечник универсальный на 10-100 мкл №500</t>
  </si>
  <si>
    <t>Переферически-имплантируемые центральные венозные катетеры PICC Groshong</t>
  </si>
  <si>
    <t>комплект</t>
  </si>
  <si>
    <t>Планшет</t>
  </si>
  <si>
    <t>Планшеты лоя определения группы крови размер 15*30 см</t>
  </si>
  <si>
    <t>Повязка</t>
  </si>
  <si>
    <t>Полотно нетканное антимикробное сорбционное стерильное 10х29 см на клеевой основе</t>
  </si>
  <si>
    <t>Полотно нетканное антимикробное сорбционное стерильное 10х15 см на клеевой основе</t>
  </si>
  <si>
    <t>Пробирка</t>
  </si>
  <si>
    <t>Пробирки центрифужные стеклянные 10 мл без мерки</t>
  </si>
  <si>
    <t>Реактив для трансфузиологии</t>
  </si>
  <si>
    <t>Системы</t>
  </si>
  <si>
    <t>Система для переливания крови система для переливания крови и кровезаменителей Bioset  18 G</t>
  </si>
  <si>
    <t>Соединительная трубка</t>
  </si>
  <si>
    <t>Соединительная трубка для аспирационного наконечника одноразовый 5 м</t>
  </si>
  <si>
    <t>метр</t>
  </si>
  <si>
    <t>Термометр</t>
  </si>
  <si>
    <t>Тонометр</t>
  </si>
  <si>
    <t>Трахеостомическая трубка</t>
  </si>
  <si>
    <t>силиконизированная S8,0REF 31-8010 трубка с манжетой низкого давленния</t>
  </si>
  <si>
    <t>силиконизированная S7,5REF 31-7510 трубка с манжетой низкого давленния</t>
  </si>
  <si>
    <t>Трубки эндобронхиальные</t>
  </si>
  <si>
    <t>Трубки эндотрахеальные</t>
  </si>
  <si>
    <t>фильтр</t>
  </si>
  <si>
    <t>цилиндр мерный</t>
  </si>
  <si>
    <t>Цилиндр мерный на 50 мл</t>
  </si>
  <si>
    <t>Гель для дефибриллятора туба 250мг</t>
  </si>
  <si>
    <t>воздуховод одноразовый  № 5- 110мм</t>
  </si>
  <si>
    <t xml:space="preserve">Бумага фильтровальная зольная, в упаковке 1 кг.  </t>
  </si>
  <si>
    <t>Спринцовка</t>
  </si>
  <si>
    <t>Спринцовка  №9 18,5см с пластмасовым наконечником</t>
  </si>
  <si>
    <t>Спринцовка резиновая №1</t>
  </si>
  <si>
    <t>Жгут</t>
  </si>
  <si>
    <t>Калоприемник однокомпонентный, дренируемый, непрозрачный, большой, с мягким покрытием, с отверствием 12-75 мм</t>
  </si>
  <si>
    <t>Набор Нефрофикс базовый набор для чрезкожной нефростомии CH 12 мм</t>
  </si>
  <si>
    <t>Контур</t>
  </si>
  <si>
    <t>Мерная емкость</t>
  </si>
  <si>
    <t xml:space="preserve">Аспирационный наконечник одноразовый </t>
  </si>
  <si>
    <t>Ножницы глазные для снятия швов остроконечные прямые 110мм (Н-56)</t>
  </si>
  <si>
    <t>Ножницы с узкими закругленными лезвиями вертикально-изогнутые, 175 см</t>
  </si>
  <si>
    <t>Катетер однопросветный центральный венозный, вводимый периферически, калибр 4 F.
Комплектность базового лотка. 1. Однопросветный центральный венозный катетер, вводимый периферически, 4,0 F (внешний диаметр 1,40 мм) x 60 см, с внутренним стилетом, придающим жесткость 1 шт. 2. Соединитель в сборе - 1 шт. 3. Концевой колпачок - 1 шт. 4. Стабилизирующее устройство StatLock - 1 шт. 5. Крыльчатый фиксатор для прикрепления нитками, 4 F - 1 шт. 6. Проводник Flexura нитиноловый с прямым кончиком, внешний диаметр 0,46 мм (0,018 дюйма) x 50 см, гибкий - 1 шт. 7. Микроинтродьюсер MicroEZ, 4,5 F (внутренний диаметр 1,5 мм х внешний диаметр 2,3 мм х длина 10 см) с расширителем сосуда (внутренний диаметр 0,5 мм) - 1 шт. 8. Игла проводниковая 21 G (внешний диаметр 0,9 мм х внутренний диаметр 0,45 мм х длина 70 мм) - 1 шт. 9. Безопасный скальпель - 1 шт.</t>
  </si>
  <si>
    <t>Гель для УЗИ, в канистре 5 литров</t>
  </si>
  <si>
    <t xml:space="preserve">Набор для эпидуральной анестезии. Рентгеноконтрастный Эпидуральный катетер с закрытым концом и устройством для продевания, размер 21G, игла Туохи 18G длина 8см, игла -скарификатор 16G, шприц 10мл, с коннектором катетера, плоский фильтр на 0,22микрон </t>
  </si>
  <si>
    <t>Набор для чрескожной трахеостомии с дилататором,  в комплекте: скальпель, удлиненная пункционная игла 14G с канюлей, с устройством для защиты от укола иглой при утилизации, шприц 10 мл. для выполнения аспирационной пробы, удлиненный гибкий проводник, конусный дилататор с разметкой глубины введения, изогнутый металлический зажим для первоначальной дилатации претрахеальных тканей, катетер проводник, изогнутый дилататор S-образной формы.</t>
  </si>
  <si>
    <t>Ortho Bliss для постановки проб на совместимость по 3 фл в упаковке</t>
  </si>
  <si>
    <t>Стандартные эритроциты для скрининга  0,8%</t>
  </si>
  <si>
    <t>Тонометр механический для измерения артериального давления с металлическим стетоскопом. Оценка безопасности и качества партии продукции, а также документр о поверке обязательно.</t>
  </si>
  <si>
    <t>Термометр медицинский, электронный, с поверкой на 2020 год</t>
  </si>
  <si>
    <t>Трубка эндобронхиальная левосторонняя размер 35FR, коннектор 15мм М, угловой, с аспирационным клапаном и защитным колпачком — 2 штуки, Y-образный коннектор — 1 штука. размер 35FR</t>
  </si>
  <si>
    <t xml:space="preserve">Трубка эндобронхиальная левосторонняя, коннектор 15мм М, угловой, с аспирационным клапаном и защитным колпачком — 2 штуки, Y-образный коннектор — 1 штука. размер 37FR </t>
  </si>
  <si>
    <t>Трубка эндобронхиальная правосторонняя, коннектор 15мм М, угловой, с аспирационным клапаном и защитным колпачком — 2 штуки, Y-образный коннектор — 1 штука. размер 35FR</t>
  </si>
  <si>
    <t>Трубка эндобронхиальная правосторонняя, коннектор 15мм М, угловой, с аспирационным клапаном и защитным колпачком — 2 штуки, Y-образный коннектор — 1 штука. размер 37FR</t>
  </si>
  <si>
    <t>Трубка эндотрахеальная  7,0 мм, одноразовая, стерильная</t>
  </si>
  <si>
    <t>Трубка эндотрахеальная  8,0 мм, одноразовая, стерильная</t>
  </si>
  <si>
    <t>Трубка эндотрахеальная 6,5 мм, одноразовая, стерильная</t>
  </si>
  <si>
    <t>Трубка эндотрахеальная 7,5 мм, одноразовая, стерильная</t>
  </si>
  <si>
    <t>Фильтр дыхательный -антибактериальный с портом Луер - Лок для мониторирование газов  СО2. Коннекторы 15/ 22 мм.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</si>
  <si>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</si>
  <si>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</si>
  <si>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канистра</t>
  </si>
  <si>
    <t>нет РУ</t>
  </si>
  <si>
    <t>нет подписи</t>
  </si>
  <si>
    <t>не соотвествует объем</t>
  </si>
  <si>
    <t>не соотвествует размер</t>
  </si>
  <si>
    <t>не соотвествует наименование</t>
  </si>
  <si>
    <t>не соотверствует размер</t>
  </si>
  <si>
    <t>не предоставлены документы о поверке</t>
  </si>
  <si>
    <t>к протоколу 10 от 13.03.2020г.</t>
  </si>
  <si>
    <t>Цена ТОО "ДаренМед"</t>
  </si>
  <si>
    <t>Сумма ТОО "ДаренМед"</t>
  </si>
  <si>
    <t>Цена ТОО "Мединторг РК"</t>
  </si>
  <si>
    <t>Сумма ТОО "Мединторг РК"</t>
  </si>
  <si>
    <t>Цена ТОО "Альянс-Фарм"</t>
  </si>
  <si>
    <t>Сумма ТОО "Альянс-Фарм"</t>
  </si>
  <si>
    <t>Цена ТОО "Pharmprovide"</t>
  </si>
  <si>
    <t>Сумма ТОО "Pharmprovide"</t>
  </si>
  <si>
    <t>Цена ТОО "СМС Медикал Казахстан"</t>
  </si>
  <si>
    <t>Сумма ТОО "СМС Медикал Казахстан"</t>
  </si>
  <si>
    <t>Цена ТОО "Центр Медицинской Техники"</t>
  </si>
  <si>
    <t>Сумма ТОО "Центр Медицинской Техники"</t>
  </si>
  <si>
    <t>Цена ТОО "Antares Medicus"</t>
  </si>
  <si>
    <t>Сумма ТОО "Antares Medicus"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</si>
</sst>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7" fillId="0" borderId="0" xfId="0" applyFont="1" applyFill="1"/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7" fillId="0" borderId="2" xfId="0" applyFont="1" applyFill="1" applyBorder="1" applyAlignment="1">
      <alignment horizontal="left" vertical="top" wrapText="1"/>
    </xf>
    <xf numFmtId="3" fontId="7" fillId="0" borderId="2" xfId="23" applyNumberFormat="1" applyFont="1" applyFill="1" applyBorder="1" applyAlignment="1">
      <alignment horizontal="right" vertical="top"/>
    </xf>
    <xf numFmtId="4" fontId="7" fillId="0" borderId="2" xfId="23" applyNumberFormat="1" applyFont="1" applyFill="1" applyBorder="1" applyAlignment="1">
      <alignment horizontal="right" vertical="top"/>
    </xf>
    <xf numFmtId="0" fontId="7" fillId="0" borderId="0" xfId="1" applyFont="1" applyFill="1"/>
    <xf numFmtId="0" fontId="7" fillId="0" borderId="2" xfId="22" applyFont="1" applyFill="1" applyBorder="1" applyAlignment="1">
      <alignment horizontal="left" vertical="top" wrapText="1"/>
    </xf>
    <xf numFmtId="0" fontId="7" fillId="0" borderId="2" xfId="22" applyNumberFormat="1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left" vertical="top" wrapText="1"/>
    </xf>
    <xf numFmtId="4" fontId="7" fillId="0" borderId="2" xfId="5" applyNumberFormat="1" applyFont="1" applyFill="1" applyBorder="1" applyAlignment="1">
      <alignment horizontal="right" vertical="top"/>
    </xf>
    <xf numFmtId="4" fontId="7" fillId="0" borderId="2" xfId="5" applyNumberFormat="1" applyFont="1" applyFill="1" applyBorder="1" applyAlignment="1">
      <alignment horizontal="right" vertical="top" wrapText="1"/>
    </xf>
    <xf numFmtId="0" fontId="7" fillId="0" borderId="2" xfId="5" applyFont="1" applyFill="1" applyBorder="1" applyAlignment="1">
      <alignment horizontal="right" vertical="top" wrapText="1"/>
    </xf>
    <xf numFmtId="3" fontId="7" fillId="0" borderId="2" xfId="5" applyNumberFormat="1" applyFont="1" applyFill="1" applyBorder="1" applyAlignment="1">
      <alignment horizontal="right" vertical="top" wrapText="1"/>
    </xf>
    <xf numFmtId="3" fontId="7" fillId="0" borderId="2" xfId="22" applyNumberFormat="1" applyFont="1" applyFill="1" applyBorder="1" applyAlignment="1">
      <alignment horizontal="right" vertical="top" wrapText="1"/>
    </xf>
    <xf numFmtId="4" fontId="7" fillId="0" borderId="2" xfId="0" applyNumberFormat="1" applyFont="1" applyFill="1" applyBorder="1" applyAlignment="1">
      <alignment horizontal="right" vertical="top"/>
    </xf>
    <xf numFmtId="0" fontId="7" fillId="0" borderId="6" xfId="5" applyFont="1" applyFill="1" applyBorder="1" applyAlignment="1">
      <alignment horizontal="left" vertical="top" wrapText="1"/>
    </xf>
    <xf numFmtId="3" fontId="7" fillId="0" borderId="6" xfId="5" applyNumberFormat="1" applyFont="1" applyFill="1" applyBorder="1" applyAlignment="1">
      <alignment horizontal="right" vertical="top" wrapText="1"/>
    </xf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2" fontId="7" fillId="0" borderId="2" xfId="23" applyNumberFormat="1" applyFont="1" applyFill="1" applyBorder="1" applyAlignment="1">
      <alignment horizontal="right" vertical="top"/>
    </xf>
    <xf numFmtId="0" fontId="8" fillId="0" borderId="2" xfId="5" applyFont="1" applyFill="1" applyBorder="1" applyAlignment="1">
      <alignment horizontal="left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0" applyFont="1" applyFill="1" applyAlignment="1">
      <alignment horizontal="left"/>
    </xf>
    <xf numFmtId="0" fontId="8" fillId="0" borderId="2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0" fontId="7" fillId="0" borderId="2" xfId="1" applyFont="1" applyFill="1" applyBorder="1"/>
    <xf numFmtId="0" fontId="7" fillId="0" borderId="0" xfId="1" applyFont="1" applyFill="1" applyBorder="1"/>
    <xf numFmtId="0" fontId="8" fillId="0" borderId="0" xfId="1" applyFont="1" applyFill="1"/>
    <xf numFmtId="4" fontId="10" fillId="0" borderId="2" xfId="23" applyNumberFormat="1" applyFont="1" applyFill="1" applyBorder="1" applyAlignment="1">
      <alignment horizontal="right" vertical="top"/>
    </xf>
    <xf numFmtId="4" fontId="7" fillId="0" borderId="2" xfId="1" applyNumberFormat="1" applyFont="1" applyFill="1" applyBorder="1"/>
    <xf numFmtId="4" fontId="7" fillId="2" borderId="2" xfId="23" applyNumberFormat="1" applyFont="1" applyFill="1" applyBorder="1" applyAlignment="1">
      <alignment horizontal="right" vertical="top"/>
    </xf>
    <xf numFmtId="4" fontId="7" fillId="3" borderId="2" xfId="23" applyNumberFormat="1" applyFont="1" applyFill="1" applyBorder="1" applyAlignment="1">
      <alignment horizontal="right" vertical="top"/>
    </xf>
    <xf numFmtId="4" fontId="10" fillId="0" borderId="2" xfId="23" applyNumberFormat="1" applyFont="1" applyFill="1" applyBorder="1" applyAlignment="1">
      <alignment horizontal="right" vertical="top" wrapText="1"/>
    </xf>
    <xf numFmtId="0" fontId="11" fillId="0" borderId="2" xfId="1" applyFont="1" applyFill="1" applyBorder="1" applyAlignment="1">
      <alignment horizontal="center" vertical="center"/>
    </xf>
    <xf numFmtId="0" fontId="10" fillId="0" borderId="2" xfId="5" applyFont="1" applyFill="1" applyBorder="1" applyAlignment="1">
      <alignment horizontal="left" vertical="top" wrapText="1"/>
    </xf>
    <xf numFmtId="0" fontId="10" fillId="0" borderId="2" xfId="5" applyFont="1" applyFill="1" applyBorder="1" applyAlignment="1">
      <alignment horizontal="center" vertical="top" wrapText="1"/>
    </xf>
    <xf numFmtId="3" fontId="10" fillId="0" borderId="2" xfId="5" applyNumberFormat="1" applyFont="1" applyFill="1" applyBorder="1" applyAlignment="1">
      <alignment horizontal="right" vertical="top" wrapText="1"/>
    </xf>
    <xf numFmtId="4" fontId="10" fillId="0" borderId="2" xfId="5" applyNumberFormat="1" applyFont="1" applyFill="1" applyBorder="1" applyAlignment="1">
      <alignment horizontal="right" vertical="top" wrapText="1"/>
    </xf>
    <xf numFmtId="4" fontId="10" fillId="0" borderId="2" xfId="5" applyNumberFormat="1" applyFont="1" applyFill="1" applyBorder="1" applyAlignment="1">
      <alignment horizontal="right" vertical="top"/>
    </xf>
    <xf numFmtId="0" fontId="10" fillId="0" borderId="0" xfId="1" applyFont="1" applyFill="1"/>
    <xf numFmtId="0" fontId="10" fillId="0" borderId="2" xfId="5" applyFont="1" applyFill="1" applyBorder="1" applyAlignment="1">
      <alignment horizontal="right" vertical="top" wrapText="1"/>
    </xf>
    <xf numFmtId="0" fontId="10" fillId="0" borderId="2" xfId="22" applyFont="1" applyFill="1" applyBorder="1" applyAlignment="1">
      <alignment horizontal="left" vertical="top" wrapText="1"/>
    </xf>
    <xf numFmtId="3" fontId="10" fillId="0" borderId="2" xfId="22" applyNumberFormat="1" applyFont="1" applyFill="1" applyBorder="1" applyAlignment="1">
      <alignment horizontal="right" vertical="top" wrapText="1"/>
    </xf>
    <xf numFmtId="3" fontId="10" fillId="0" borderId="2" xfId="17" applyNumberFormat="1" applyFont="1" applyFill="1" applyBorder="1" applyAlignment="1">
      <alignment horizontal="right" vertical="top" wrapText="1"/>
    </xf>
    <xf numFmtId="0" fontId="10" fillId="0" borderId="2" xfId="1" applyFont="1" applyFill="1" applyBorder="1"/>
    <xf numFmtId="4" fontId="7" fillId="3" borderId="2" xfId="1" applyNumberFormat="1" applyFont="1" applyFill="1" applyBorder="1" applyAlignment="1">
      <alignment vertical="center"/>
    </xf>
    <xf numFmtId="0" fontId="8" fillId="0" borderId="1" xfId="1" applyFont="1" applyFill="1" applyBorder="1" applyAlignment="1">
      <alignment horizontal="center"/>
    </xf>
    <xf numFmtId="0" fontId="7" fillId="0" borderId="0" xfId="0" applyFont="1" applyFill="1" applyBorder="1" applyAlignment="1"/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</cellXfs>
  <cellStyles count="24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Обычный_таргентные 2016" xfId="22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2"/>
  <sheetViews>
    <sheetView tabSelected="1" view="pageBreakPreview" topLeftCell="A67" zoomScale="55" zoomScaleSheetLayoutView="55" workbookViewId="0">
      <selection activeCell="J54" sqref="J54"/>
    </sheetView>
  </sheetViews>
  <sheetFormatPr defaultColWidth="8.85546875" defaultRowHeight="15.75" x14ac:dyDescent="0.25"/>
  <cols>
    <col min="1" max="1" width="8.85546875" style="7"/>
    <col min="2" max="2" width="38.7109375" style="7" customWidth="1"/>
    <col min="3" max="3" width="74.140625" style="7" customWidth="1"/>
    <col min="4" max="4" width="13.28515625" style="7" customWidth="1"/>
    <col min="5" max="5" width="15.42578125" style="7" customWidth="1"/>
    <col min="6" max="6" width="13.28515625" style="7" customWidth="1"/>
    <col min="7" max="7" width="24" style="7" customWidth="1"/>
    <col min="8" max="8" width="14.140625" style="7" customWidth="1"/>
    <col min="9" max="9" width="14.5703125" style="7" customWidth="1"/>
    <col min="10" max="10" width="12.5703125" style="7" customWidth="1"/>
    <col min="11" max="11" width="14.85546875" style="7" customWidth="1"/>
    <col min="12" max="13" width="12.42578125" style="7" customWidth="1"/>
    <col min="14" max="14" width="15.42578125" style="7" customWidth="1"/>
    <col min="15" max="15" width="14.140625" style="7" customWidth="1"/>
    <col min="16" max="16" width="13.42578125" style="7" customWidth="1"/>
    <col min="17" max="17" width="13.140625" style="7" customWidth="1"/>
    <col min="18" max="18" width="13.42578125" style="7" customWidth="1"/>
    <col min="19" max="19" width="16.5703125" style="7" customWidth="1"/>
    <col min="20" max="20" width="11.5703125" style="7" customWidth="1"/>
    <col min="21" max="21" width="14.85546875" style="7" customWidth="1"/>
    <col min="22" max="16384" width="8.85546875" style="7"/>
  </cols>
  <sheetData>
    <row r="1" spans="1:21" x14ac:dyDescent="0.25">
      <c r="E1" s="7" t="s">
        <v>0</v>
      </c>
    </row>
    <row r="2" spans="1:21" x14ac:dyDescent="0.25">
      <c r="E2" s="7" t="s">
        <v>151</v>
      </c>
    </row>
    <row r="4" spans="1:21" ht="15.75" customHeight="1" x14ac:dyDescent="0.25">
      <c r="A4" s="53" t="s">
        <v>1</v>
      </c>
      <c r="B4" s="53"/>
      <c r="C4" s="53"/>
      <c r="D4" s="53"/>
      <c r="E4" s="53"/>
      <c r="F4" s="53"/>
      <c r="G4" s="53"/>
    </row>
    <row r="5" spans="1:21" ht="54" customHeight="1" x14ac:dyDescent="0.25">
      <c r="A5" s="29" t="s">
        <v>2</v>
      </c>
      <c r="B5" s="29" t="s">
        <v>3</v>
      </c>
      <c r="C5" s="29" t="s">
        <v>23</v>
      </c>
      <c r="D5" s="29" t="s">
        <v>4</v>
      </c>
      <c r="E5" s="29" t="s">
        <v>5</v>
      </c>
      <c r="F5" s="29" t="s">
        <v>6</v>
      </c>
      <c r="G5" s="29" t="s">
        <v>7</v>
      </c>
      <c r="H5" s="30" t="s">
        <v>153</v>
      </c>
      <c r="I5" s="30" t="s">
        <v>152</v>
      </c>
      <c r="J5" s="30" t="s">
        <v>154</v>
      </c>
      <c r="K5" s="30" t="s">
        <v>155</v>
      </c>
      <c r="L5" s="30" t="s">
        <v>156</v>
      </c>
      <c r="M5" s="30" t="s">
        <v>157</v>
      </c>
      <c r="N5" s="30" t="s">
        <v>158</v>
      </c>
      <c r="O5" s="30" t="s">
        <v>159</v>
      </c>
      <c r="P5" s="30" t="s">
        <v>160</v>
      </c>
      <c r="Q5" s="30" t="s">
        <v>161</v>
      </c>
      <c r="R5" s="30" t="s">
        <v>162</v>
      </c>
      <c r="S5" s="30" t="s">
        <v>163</v>
      </c>
      <c r="T5" s="30" t="s">
        <v>164</v>
      </c>
      <c r="U5" s="30" t="s">
        <v>165</v>
      </c>
    </row>
    <row r="6" spans="1:21" ht="15.95" customHeight="1" x14ac:dyDescent="0.25">
      <c r="A6" s="58" t="s">
        <v>36</v>
      </c>
      <c r="B6" s="59"/>
      <c r="C6" s="59"/>
      <c r="D6" s="60"/>
      <c r="E6" s="5"/>
      <c r="F6" s="6"/>
      <c r="G6" s="6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32"/>
    </row>
    <row r="7" spans="1:21" ht="15.95" customHeight="1" x14ac:dyDescent="0.25">
      <c r="A7" s="31">
        <v>1</v>
      </c>
      <c r="B7" s="11" t="s">
        <v>37</v>
      </c>
      <c r="C7" s="11" t="s">
        <v>38</v>
      </c>
      <c r="D7" s="10" t="s">
        <v>30</v>
      </c>
      <c r="E7" s="15">
        <v>6</v>
      </c>
      <c r="F7" s="13">
        <v>39000</v>
      </c>
      <c r="G7" s="12">
        <f t="shared" ref="G7:G56" si="0">E7*F7</f>
        <v>234000</v>
      </c>
      <c r="H7" s="6"/>
      <c r="I7" s="6"/>
      <c r="J7" s="6"/>
      <c r="K7" s="6"/>
      <c r="L7" s="6"/>
      <c r="M7" s="6"/>
      <c r="N7" s="6"/>
      <c r="O7" s="6"/>
      <c r="P7" s="6"/>
      <c r="Q7" s="6"/>
      <c r="R7" s="35" t="s">
        <v>144</v>
      </c>
      <c r="S7" s="35"/>
      <c r="T7" s="6"/>
      <c r="U7" s="32"/>
    </row>
    <row r="8" spans="1:21" ht="16.5" customHeight="1" x14ac:dyDescent="0.25">
      <c r="A8" s="31">
        <v>2</v>
      </c>
      <c r="B8" s="11" t="s">
        <v>39</v>
      </c>
      <c r="C8" s="11" t="s">
        <v>40</v>
      </c>
      <c r="D8" s="10" t="s">
        <v>30</v>
      </c>
      <c r="E8" s="15">
        <v>20</v>
      </c>
      <c r="F8" s="13">
        <v>39000</v>
      </c>
      <c r="G8" s="12">
        <f t="shared" si="0"/>
        <v>780000</v>
      </c>
      <c r="H8" s="6"/>
      <c r="I8" s="6"/>
      <c r="J8" s="6"/>
      <c r="K8" s="6"/>
      <c r="L8" s="6"/>
      <c r="M8" s="6"/>
      <c r="N8" s="6"/>
      <c r="O8" s="6"/>
      <c r="P8" s="6"/>
      <c r="Q8" s="6"/>
      <c r="R8" s="35" t="s">
        <v>144</v>
      </c>
      <c r="S8" s="35"/>
      <c r="T8" s="6"/>
      <c r="U8" s="32"/>
    </row>
    <row r="9" spans="1:21" s="46" customFormat="1" ht="17.25" customHeight="1" x14ac:dyDescent="0.25">
      <c r="A9" s="40">
        <v>3</v>
      </c>
      <c r="B9" s="41" t="s">
        <v>41</v>
      </c>
      <c r="C9" s="41" t="s">
        <v>42</v>
      </c>
      <c r="D9" s="42" t="s">
        <v>43</v>
      </c>
      <c r="E9" s="43">
        <v>1</v>
      </c>
      <c r="F9" s="44">
        <v>1000</v>
      </c>
      <c r="G9" s="45">
        <f t="shared" si="0"/>
        <v>1000</v>
      </c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51"/>
    </row>
    <row r="10" spans="1:21" s="46" customFormat="1" ht="18" customHeight="1" x14ac:dyDescent="0.25">
      <c r="A10" s="40">
        <v>4</v>
      </c>
      <c r="B10" s="41" t="s">
        <v>41</v>
      </c>
      <c r="C10" s="41" t="s">
        <v>112</v>
      </c>
      <c r="D10" s="42" t="s">
        <v>30</v>
      </c>
      <c r="E10" s="43">
        <v>16</v>
      </c>
      <c r="F10" s="44">
        <v>2200</v>
      </c>
      <c r="G10" s="45">
        <f t="shared" si="0"/>
        <v>35200</v>
      </c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51"/>
    </row>
    <row r="11" spans="1:21" s="46" customFormat="1" ht="15.75" customHeight="1" x14ac:dyDescent="0.25">
      <c r="A11" s="40">
        <v>5</v>
      </c>
      <c r="B11" s="41" t="s">
        <v>44</v>
      </c>
      <c r="C11" s="41" t="s">
        <v>111</v>
      </c>
      <c r="D11" s="42" t="s">
        <v>27</v>
      </c>
      <c r="E11" s="43">
        <v>50</v>
      </c>
      <c r="F11" s="44">
        <v>600</v>
      </c>
      <c r="G11" s="45">
        <f t="shared" si="0"/>
        <v>30000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51"/>
    </row>
    <row r="12" spans="1:21" s="46" customFormat="1" ht="16.5" customHeight="1" x14ac:dyDescent="0.25">
      <c r="A12" s="40">
        <v>6</v>
      </c>
      <c r="B12" s="41" t="s">
        <v>45</v>
      </c>
      <c r="C12" s="41" t="s">
        <v>46</v>
      </c>
      <c r="D12" s="42" t="s">
        <v>27</v>
      </c>
      <c r="E12" s="43">
        <v>2</v>
      </c>
      <c r="F12" s="44">
        <v>520</v>
      </c>
      <c r="G12" s="45">
        <f t="shared" si="0"/>
        <v>1040</v>
      </c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51"/>
    </row>
    <row r="13" spans="1:21" s="46" customFormat="1" ht="18" customHeight="1" x14ac:dyDescent="0.25">
      <c r="A13" s="40">
        <v>7</v>
      </c>
      <c r="B13" s="41" t="s">
        <v>45</v>
      </c>
      <c r="C13" s="41" t="s">
        <v>47</v>
      </c>
      <c r="D13" s="42" t="s">
        <v>27</v>
      </c>
      <c r="E13" s="43">
        <v>2</v>
      </c>
      <c r="F13" s="44">
        <v>520</v>
      </c>
      <c r="G13" s="45">
        <f t="shared" si="0"/>
        <v>1040</v>
      </c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51"/>
    </row>
    <row r="14" spans="1:21" s="46" customFormat="1" ht="18" customHeight="1" x14ac:dyDescent="0.25">
      <c r="A14" s="40">
        <v>8</v>
      </c>
      <c r="B14" s="41" t="s">
        <v>48</v>
      </c>
      <c r="C14" s="41" t="s">
        <v>110</v>
      </c>
      <c r="D14" s="42" t="s">
        <v>26</v>
      </c>
      <c r="E14" s="43">
        <v>1</v>
      </c>
      <c r="F14" s="44">
        <v>910</v>
      </c>
      <c r="G14" s="45">
        <f t="shared" si="0"/>
        <v>910</v>
      </c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51"/>
    </row>
    <row r="15" spans="1:21" ht="15" customHeight="1" x14ac:dyDescent="0.25">
      <c r="A15" s="31">
        <v>9</v>
      </c>
      <c r="B15" s="11" t="s">
        <v>48</v>
      </c>
      <c r="C15" s="11" t="s">
        <v>125</v>
      </c>
      <c r="D15" s="10" t="s">
        <v>143</v>
      </c>
      <c r="E15" s="15">
        <v>15</v>
      </c>
      <c r="F15" s="13">
        <v>3500</v>
      </c>
      <c r="G15" s="12">
        <f t="shared" si="0"/>
        <v>52500</v>
      </c>
      <c r="H15" s="38">
        <v>3100</v>
      </c>
      <c r="I15" s="38">
        <f>H15*E15</f>
        <v>46500</v>
      </c>
      <c r="J15" s="6"/>
      <c r="K15" s="6"/>
      <c r="L15" s="6">
        <v>3400</v>
      </c>
      <c r="M15" s="6"/>
      <c r="N15" s="6">
        <v>3360</v>
      </c>
      <c r="O15" s="6"/>
      <c r="P15" s="6"/>
      <c r="Q15" s="6"/>
      <c r="R15" s="6">
        <v>3400</v>
      </c>
      <c r="S15" s="6"/>
      <c r="T15" s="6"/>
      <c r="U15" s="32"/>
    </row>
    <row r="16" spans="1:21" ht="18.75" customHeight="1" x14ac:dyDescent="0.25">
      <c r="A16" s="31">
        <v>10</v>
      </c>
      <c r="B16" s="11" t="s">
        <v>113</v>
      </c>
      <c r="C16" s="11" t="s">
        <v>114</v>
      </c>
      <c r="D16" s="10" t="s">
        <v>27</v>
      </c>
      <c r="E16" s="15">
        <v>40</v>
      </c>
      <c r="F16" s="13">
        <v>494</v>
      </c>
      <c r="G16" s="12">
        <f t="shared" si="0"/>
        <v>19760</v>
      </c>
      <c r="H16" s="6"/>
      <c r="I16" s="6"/>
      <c r="J16" s="6"/>
      <c r="K16" s="6"/>
      <c r="L16" s="37">
        <v>219</v>
      </c>
      <c r="M16" s="37">
        <f>L16*E16</f>
        <v>8760</v>
      </c>
      <c r="N16" s="6"/>
      <c r="O16" s="6"/>
      <c r="P16" s="6"/>
      <c r="Q16" s="6"/>
      <c r="R16" s="6"/>
      <c r="S16" s="6"/>
      <c r="T16" s="6"/>
      <c r="U16" s="32"/>
    </row>
    <row r="17" spans="1:21" ht="18" customHeight="1" x14ac:dyDescent="0.25">
      <c r="A17" s="31">
        <v>11</v>
      </c>
      <c r="B17" s="11" t="s">
        <v>113</v>
      </c>
      <c r="C17" s="11" t="s">
        <v>115</v>
      </c>
      <c r="D17" s="10" t="s">
        <v>27</v>
      </c>
      <c r="E17" s="15">
        <v>20</v>
      </c>
      <c r="F17" s="13">
        <v>100</v>
      </c>
      <c r="G17" s="12">
        <f t="shared" si="0"/>
        <v>2000</v>
      </c>
      <c r="H17" s="6"/>
      <c r="I17" s="6"/>
      <c r="J17" s="6"/>
      <c r="K17" s="6"/>
      <c r="L17" s="37">
        <v>88</v>
      </c>
      <c r="M17" s="37">
        <f t="shared" ref="M17:M18" si="1">L17*E17</f>
        <v>1760</v>
      </c>
      <c r="N17" s="6"/>
      <c r="O17" s="6"/>
      <c r="P17" s="6"/>
      <c r="Q17" s="6"/>
      <c r="R17" s="6"/>
      <c r="S17" s="6"/>
      <c r="T17" s="6"/>
      <c r="U17" s="32"/>
    </row>
    <row r="18" spans="1:21" ht="18.75" customHeight="1" x14ac:dyDescent="0.25">
      <c r="A18" s="31">
        <v>12</v>
      </c>
      <c r="B18" s="11" t="s">
        <v>116</v>
      </c>
      <c r="C18" s="11" t="s">
        <v>49</v>
      </c>
      <c r="D18" s="10" t="s">
        <v>27</v>
      </c>
      <c r="E18" s="15">
        <v>150</v>
      </c>
      <c r="F18" s="13">
        <v>450</v>
      </c>
      <c r="G18" s="12">
        <f t="shared" si="0"/>
        <v>67500</v>
      </c>
      <c r="H18" s="6"/>
      <c r="I18" s="6"/>
      <c r="J18" s="6"/>
      <c r="K18" s="6"/>
      <c r="L18" s="37">
        <v>390</v>
      </c>
      <c r="M18" s="37">
        <f t="shared" si="1"/>
        <v>58500</v>
      </c>
      <c r="N18" s="6"/>
      <c r="O18" s="6"/>
      <c r="P18" s="6"/>
      <c r="Q18" s="6"/>
      <c r="R18" s="6"/>
      <c r="S18" s="6"/>
      <c r="T18" s="6"/>
      <c r="U18" s="32"/>
    </row>
    <row r="19" spans="1:21" ht="34.5" customHeight="1" x14ac:dyDescent="0.25">
      <c r="A19" s="31">
        <v>13</v>
      </c>
      <c r="B19" s="11" t="s">
        <v>50</v>
      </c>
      <c r="C19" s="11" t="s">
        <v>51</v>
      </c>
      <c r="D19" s="10" t="s">
        <v>30</v>
      </c>
      <c r="E19" s="15">
        <v>20</v>
      </c>
      <c r="F19" s="13">
        <v>82300</v>
      </c>
      <c r="G19" s="12">
        <f t="shared" si="0"/>
        <v>1646000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35" t="s">
        <v>144</v>
      </c>
      <c r="S19" s="35"/>
      <c r="T19" s="6"/>
      <c r="U19" s="32"/>
    </row>
    <row r="20" spans="1:21" s="46" customFormat="1" ht="15" customHeight="1" x14ac:dyDescent="0.25">
      <c r="A20" s="40">
        <v>14</v>
      </c>
      <c r="B20" s="41" t="s">
        <v>52</v>
      </c>
      <c r="C20" s="41" t="s">
        <v>53</v>
      </c>
      <c r="D20" s="42" t="s">
        <v>30</v>
      </c>
      <c r="E20" s="47">
        <v>4</v>
      </c>
      <c r="F20" s="44">
        <f t="shared" ref="F20:F26" si="2">6950*1.054</f>
        <v>7325.3</v>
      </c>
      <c r="G20" s="45">
        <f t="shared" si="0"/>
        <v>29301.200000000001</v>
      </c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51"/>
    </row>
    <row r="21" spans="1:21" s="46" customFormat="1" ht="17.25" customHeight="1" x14ac:dyDescent="0.25">
      <c r="A21" s="40">
        <v>15</v>
      </c>
      <c r="B21" s="41" t="s">
        <v>52</v>
      </c>
      <c r="C21" s="41" t="s">
        <v>54</v>
      </c>
      <c r="D21" s="42" t="s">
        <v>30</v>
      </c>
      <c r="E21" s="47">
        <v>4</v>
      </c>
      <c r="F21" s="44">
        <f t="shared" si="2"/>
        <v>7325.3</v>
      </c>
      <c r="G21" s="45">
        <f t="shared" si="0"/>
        <v>29301.200000000001</v>
      </c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51"/>
    </row>
    <row r="22" spans="1:21" s="46" customFormat="1" ht="19.5" customHeight="1" x14ac:dyDescent="0.25">
      <c r="A22" s="40">
        <v>16</v>
      </c>
      <c r="B22" s="41" t="s">
        <v>52</v>
      </c>
      <c r="C22" s="41" t="s">
        <v>55</v>
      </c>
      <c r="D22" s="42" t="s">
        <v>30</v>
      </c>
      <c r="E22" s="47">
        <v>4</v>
      </c>
      <c r="F22" s="44">
        <f t="shared" si="2"/>
        <v>7325.3</v>
      </c>
      <c r="G22" s="45">
        <f t="shared" si="0"/>
        <v>29301.200000000001</v>
      </c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51"/>
    </row>
    <row r="23" spans="1:21" s="46" customFormat="1" ht="18" customHeight="1" x14ac:dyDescent="0.25">
      <c r="A23" s="40">
        <v>17</v>
      </c>
      <c r="B23" s="41" t="s">
        <v>52</v>
      </c>
      <c r="C23" s="41" t="s">
        <v>56</v>
      </c>
      <c r="D23" s="42" t="s">
        <v>30</v>
      </c>
      <c r="E23" s="47">
        <v>4</v>
      </c>
      <c r="F23" s="44">
        <f t="shared" si="2"/>
        <v>7325.3</v>
      </c>
      <c r="G23" s="45">
        <f t="shared" si="0"/>
        <v>29301.200000000001</v>
      </c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51"/>
    </row>
    <row r="24" spans="1:21" s="46" customFormat="1" ht="19.5" customHeight="1" x14ac:dyDescent="0.25">
      <c r="A24" s="40">
        <v>18</v>
      </c>
      <c r="B24" s="41" t="s">
        <v>52</v>
      </c>
      <c r="C24" s="41" t="s">
        <v>57</v>
      </c>
      <c r="D24" s="42" t="s">
        <v>30</v>
      </c>
      <c r="E24" s="47">
        <v>4</v>
      </c>
      <c r="F24" s="44">
        <f t="shared" si="2"/>
        <v>7325.3</v>
      </c>
      <c r="G24" s="45">
        <f t="shared" si="0"/>
        <v>29301.200000000001</v>
      </c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51"/>
    </row>
    <row r="25" spans="1:21" s="46" customFormat="1" ht="18.75" customHeight="1" x14ac:dyDescent="0.25">
      <c r="A25" s="40">
        <v>19</v>
      </c>
      <c r="B25" s="41" t="s">
        <v>52</v>
      </c>
      <c r="C25" s="41" t="s">
        <v>58</v>
      </c>
      <c r="D25" s="42" t="s">
        <v>30</v>
      </c>
      <c r="E25" s="47">
        <v>4</v>
      </c>
      <c r="F25" s="44">
        <f t="shared" si="2"/>
        <v>7325.3</v>
      </c>
      <c r="G25" s="45">
        <f t="shared" si="0"/>
        <v>29301.200000000001</v>
      </c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51"/>
    </row>
    <row r="26" spans="1:21" s="46" customFormat="1" ht="15.95" customHeight="1" x14ac:dyDescent="0.25">
      <c r="A26" s="40">
        <v>20</v>
      </c>
      <c r="B26" s="41" t="s">
        <v>52</v>
      </c>
      <c r="C26" s="41" t="s">
        <v>59</v>
      </c>
      <c r="D26" s="42" t="s">
        <v>30</v>
      </c>
      <c r="E26" s="47">
        <v>4</v>
      </c>
      <c r="F26" s="44">
        <f t="shared" si="2"/>
        <v>7325.3</v>
      </c>
      <c r="G26" s="45">
        <f t="shared" si="0"/>
        <v>29301.200000000001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51"/>
    </row>
    <row r="27" spans="1:21" s="46" customFormat="1" ht="46.5" customHeight="1" x14ac:dyDescent="0.25">
      <c r="A27" s="40">
        <v>21</v>
      </c>
      <c r="B27" s="41" t="s">
        <v>60</v>
      </c>
      <c r="C27" s="48" t="s">
        <v>117</v>
      </c>
      <c r="D27" s="42" t="s">
        <v>27</v>
      </c>
      <c r="E27" s="49">
        <v>200</v>
      </c>
      <c r="F27" s="44">
        <f>503*1.054</f>
        <v>530.16200000000003</v>
      </c>
      <c r="G27" s="45">
        <f t="shared" si="0"/>
        <v>106032.40000000001</v>
      </c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51"/>
    </row>
    <row r="28" spans="1:21" ht="15.95" customHeight="1" x14ac:dyDescent="0.25">
      <c r="A28" s="31">
        <v>22</v>
      </c>
      <c r="B28" s="11" t="s">
        <v>61</v>
      </c>
      <c r="C28" s="11" t="s">
        <v>62</v>
      </c>
      <c r="D28" s="10" t="s">
        <v>27</v>
      </c>
      <c r="E28" s="15">
        <v>700</v>
      </c>
      <c r="F28" s="13">
        <f>156*1.054</f>
        <v>164.42400000000001</v>
      </c>
      <c r="G28" s="12">
        <f t="shared" si="0"/>
        <v>115096.8</v>
      </c>
      <c r="H28" s="35" t="s">
        <v>144</v>
      </c>
      <c r="I28" s="35"/>
      <c r="J28" s="6"/>
      <c r="K28" s="6"/>
      <c r="L28" s="6"/>
      <c r="M28" s="6"/>
      <c r="N28" s="6"/>
      <c r="O28" s="6"/>
      <c r="P28" s="6"/>
      <c r="Q28" s="6"/>
      <c r="R28" s="35" t="s">
        <v>144</v>
      </c>
      <c r="S28" s="35"/>
      <c r="T28" s="6"/>
      <c r="U28" s="32"/>
    </row>
    <row r="29" spans="1:21" ht="33.75" customHeight="1" x14ac:dyDescent="0.25">
      <c r="A29" s="31">
        <v>23</v>
      </c>
      <c r="B29" s="11" t="s">
        <v>63</v>
      </c>
      <c r="C29" s="8" t="s">
        <v>118</v>
      </c>
      <c r="D29" s="10" t="s">
        <v>27</v>
      </c>
      <c r="E29" s="16">
        <v>10</v>
      </c>
      <c r="F29" s="13">
        <f>26770</f>
        <v>26770</v>
      </c>
      <c r="G29" s="12">
        <f t="shared" si="0"/>
        <v>267700</v>
      </c>
      <c r="H29" s="6"/>
      <c r="I29" s="6"/>
      <c r="J29" s="6"/>
      <c r="K29" s="6"/>
      <c r="L29" s="6"/>
      <c r="M29" s="6"/>
      <c r="N29" s="6"/>
      <c r="O29" s="6"/>
      <c r="P29" s="38">
        <v>25333</v>
      </c>
      <c r="Q29" s="38">
        <f>P29*E29</f>
        <v>253330</v>
      </c>
      <c r="R29" s="6">
        <v>26700</v>
      </c>
      <c r="S29" s="6"/>
      <c r="T29" s="6"/>
      <c r="U29" s="32"/>
    </row>
    <row r="30" spans="1:21" ht="33.75" customHeight="1" x14ac:dyDescent="0.25">
      <c r="A30" s="31">
        <v>24</v>
      </c>
      <c r="B30" s="11" t="s">
        <v>64</v>
      </c>
      <c r="C30" s="11" t="s">
        <v>65</v>
      </c>
      <c r="D30" s="10" t="s">
        <v>27</v>
      </c>
      <c r="E30" s="15">
        <v>500</v>
      </c>
      <c r="F30" s="13">
        <v>58</v>
      </c>
      <c r="G30" s="12">
        <f t="shared" si="0"/>
        <v>29000</v>
      </c>
      <c r="H30" s="39" t="s">
        <v>146</v>
      </c>
      <c r="I30" s="39"/>
      <c r="J30" s="6"/>
      <c r="K30" s="6"/>
      <c r="L30" s="37">
        <v>40</v>
      </c>
      <c r="M30" s="37">
        <f>L30*E30</f>
        <v>20000</v>
      </c>
      <c r="N30" s="6"/>
      <c r="O30" s="6"/>
      <c r="P30" s="6"/>
      <c r="Q30" s="6"/>
      <c r="R30" s="6"/>
      <c r="S30" s="6"/>
      <c r="T30" s="6"/>
      <c r="U30" s="32"/>
    </row>
    <row r="31" spans="1:21" ht="18" customHeight="1" x14ac:dyDescent="0.25">
      <c r="A31" s="31">
        <v>25</v>
      </c>
      <c r="B31" s="11" t="s">
        <v>64</v>
      </c>
      <c r="C31" s="11" t="s">
        <v>66</v>
      </c>
      <c r="D31" s="10" t="s">
        <v>27</v>
      </c>
      <c r="E31" s="15">
        <v>300</v>
      </c>
      <c r="F31" s="13">
        <v>58</v>
      </c>
      <c r="G31" s="12">
        <f t="shared" si="0"/>
        <v>17400</v>
      </c>
      <c r="H31" s="37">
        <v>30</v>
      </c>
      <c r="I31" s="37">
        <f>H31*E31</f>
        <v>9000</v>
      </c>
      <c r="J31" s="6"/>
      <c r="K31" s="6"/>
      <c r="L31" s="35" t="s">
        <v>144</v>
      </c>
      <c r="M31" s="35"/>
      <c r="N31" s="6"/>
      <c r="O31" s="6"/>
      <c r="P31" s="6"/>
      <c r="Q31" s="6"/>
      <c r="R31" s="6"/>
      <c r="S31" s="6"/>
      <c r="T31" s="6"/>
      <c r="U31" s="32"/>
    </row>
    <row r="32" spans="1:21" s="46" customFormat="1" ht="32.25" customHeight="1" x14ac:dyDescent="0.25">
      <c r="A32" s="40">
        <v>26</v>
      </c>
      <c r="B32" s="41" t="s">
        <v>64</v>
      </c>
      <c r="C32" s="41" t="s">
        <v>67</v>
      </c>
      <c r="D32" s="42" t="s">
        <v>27</v>
      </c>
      <c r="E32" s="43">
        <v>3</v>
      </c>
      <c r="F32" s="44">
        <v>300</v>
      </c>
      <c r="G32" s="45">
        <f t="shared" si="0"/>
        <v>900</v>
      </c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51"/>
    </row>
    <row r="33" spans="1:21" ht="33.75" customHeight="1" x14ac:dyDescent="0.25">
      <c r="A33" s="31">
        <v>27</v>
      </c>
      <c r="B33" s="11" t="s">
        <v>119</v>
      </c>
      <c r="C33" s="9" t="s">
        <v>28</v>
      </c>
      <c r="D33" s="10" t="s">
        <v>27</v>
      </c>
      <c r="E33" s="15">
        <v>1400</v>
      </c>
      <c r="F33" s="13">
        <v>1510</v>
      </c>
      <c r="G33" s="12">
        <f t="shared" si="0"/>
        <v>2114000</v>
      </c>
      <c r="H33" s="6"/>
      <c r="I33" s="6"/>
      <c r="J33" s="6"/>
      <c r="K33" s="6"/>
      <c r="L33" s="6"/>
      <c r="M33" s="6"/>
      <c r="N33" s="6"/>
      <c r="O33" s="6"/>
      <c r="P33" s="6">
        <v>1333</v>
      </c>
      <c r="Q33" s="6"/>
      <c r="R33" s="6"/>
      <c r="S33" s="6"/>
      <c r="T33" s="38">
        <v>920</v>
      </c>
      <c r="U33" s="52">
        <f>T33*E33</f>
        <v>1288000</v>
      </c>
    </row>
    <row r="34" spans="1:21" ht="16.5" customHeight="1" x14ac:dyDescent="0.25">
      <c r="A34" s="31">
        <v>28</v>
      </c>
      <c r="B34" s="11" t="s">
        <v>68</v>
      </c>
      <c r="C34" s="11" t="s">
        <v>69</v>
      </c>
      <c r="D34" s="10" t="s">
        <v>27</v>
      </c>
      <c r="E34" s="14">
        <v>5</v>
      </c>
      <c r="F34" s="13">
        <v>4121</v>
      </c>
      <c r="G34" s="12">
        <f t="shared" si="0"/>
        <v>20605</v>
      </c>
      <c r="H34" s="37">
        <v>2590</v>
      </c>
      <c r="I34" s="37">
        <f>H34*E34</f>
        <v>12950</v>
      </c>
      <c r="J34" s="6"/>
      <c r="K34" s="6"/>
      <c r="L34" s="6"/>
      <c r="M34" s="6"/>
      <c r="N34" s="6"/>
      <c r="O34" s="6"/>
      <c r="P34" s="6"/>
      <c r="Q34" s="6"/>
      <c r="R34" s="6">
        <v>3500</v>
      </c>
      <c r="S34" s="6"/>
      <c r="T34" s="6"/>
      <c r="U34" s="32"/>
    </row>
    <row r="35" spans="1:21" ht="18" customHeight="1" x14ac:dyDescent="0.25">
      <c r="A35" s="31">
        <v>29</v>
      </c>
      <c r="B35" s="11" t="s">
        <v>70</v>
      </c>
      <c r="C35" s="11" t="s">
        <v>71</v>
      </c>
      <c r="D35" s="10" t="s">
        <v>27</v>
      </c>
      <c r="E35" s="15">
        <v>2</v>
      </c>
      <c r="F35" s="13">
        <v>5300</v>
      </c>
      <c r="G35" s="12">
        <f t="shared" si="0"/>
        <v>10600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35" t="s">
        <v>144</v>
      </c>
      <c r="S35" s="35"/>
      <c r="T35" s="6"/>
      <c r="U35" s="32"/>
    </row>
    <row r="36" spans="1:21" s="46" customFormat="1" ht="17.25" customHeight="1" x14ac:dyDescent="0.25">
      <c r="A36" s="40">
        <v>30</v>
      </c>
      <c r="B36" s="41" t="s">
        <v>72</v>
      </c>
      <c r="C36" s="41" t="s">
        <v>73</v>
      </c>
      <c r="D36" s="42" t="s">
        <v>27</v>
      </c>
      <c r="E36" s="43">
        <v>10</v>
      </c>
      <c r="F36" s="44">
        <v>2524</v>
      </c>
      <c r="G36" s="45">
        <f t="shared" si="0"/>
        <v>25240</v>
      </c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51"/>
    </row>
    <row r="37" spans="1:21" s="46" customFormat="1" ht="17.25" customHeight="1" x14ac:dyDescent="0.25">
      <c r="A37" s="40">
        <v>31</v>
      </c>
      <c r="B37" s="41" t="s">
        <v>72</v>
      </c>
      <c r="C37" s="41" t="s">
        <v>74</v>
      </c>
      <c r="D37" s="42" t="s">
        <v>27</v>
      </c>
      <c r="E37" s="43">
        <v>10</v>
      </c>
      <c r="F37" s="44">
        <v>2524</v>
      </c>
      <c r="G37" s="45">
        <f t="shared" si="0"/>
        <v>25240</v>
      </c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51"/>
    </row>
    <row r="38" spans="1:21" s="46" customFormat="1" ht="36" customHeight="1" x14ac:dyDescent="0.25">
      <c r="A38" s="40">
        <v>32</v>
      </c>
      <c r="B38" s="41" t="s">
        <v>29</v>
      </c>
      <c r="C38" s="41" t="s">
        <v>75</v>
      </c>
      <c r="D38" s="42" t="s">
        <v>30</v>
      </c>
      <c r="E38" s="43">
        <v>14</v>
      </c>
      <c r="F38" s="44">
        <v>560</v>
      </c>
      <c r="G38" s="45">
        <f t="shared" si="0"/>
        <v>7840</v>
      </c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51"/>
    </row>
    <row r="39" spans="1:21" s="46" customFormat="1" ht="17.25" customHeight="1" x14ac:dyDescent="0.25">
      <c r="A39" s="40">
        <v>33</v>
      </c>
      <c r="B39" s="41" t="s">
        <v>120</v>
      </c>
      <c r="C39" s="41" t="s">
        <v>76</v>
      </c>
      <c r="D39" s="42" t="s">
        <v>27</v>
      </c>
      <c r="E39" s="43">
        <v>10</v>
      </c>
      <c r="F39" s="45">
        <v>335</v>
      </c>
      <c r="G39" s="45">
        <f t="shared" si="0"/>
        <v>3350</v>
      </c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51"/>
    </row>
    <row r="40" spans="1:21" ht="87" customHeight="1" x14ac:dyDescent="0.25">
      <c r="A40" s="31">
        <v>34</v>
      </c>
      <c r="B40" s="11" t="s">
        <v>77</v>
      </c>
      <c r="C40" s="11" t="s">
        <v>126</v>
      </c>
      <c r="D40" s="10" t="s">
        <v>78</v>
      </c>
      <c r="E40" s="15">
        <v>30</v>
      </c>
      <c r="F40" s="13">
        <v>4250</v>
      </c>
      <c r="G40" s="12">
        <f t="shared" si="0"/>
        <v>127500</v>
      </c>
      <c r="H40" s="6"/>
      <c r="I40" s="6"/>
      <c r="J40" s="6"/>
      <c r="K40" s="6"/>
      <c r="L40" s="6"/>
      <c r="M40" s="6"/>
      <c r="N40" s="6"/>
      <c r="O40" s="6"/>
      <c r="P40" s="37">
        <v>4111</v>
      </c>
      <c r="Q40" s="37">
        <f>P40*E40</f>
        <v>123330</v>
      </c>
      <c r="R40" s="6"/>
      <c r="S40" s="6"/>
      <c r="T40" s="6"/>
      <c r="U40" s="32"/>
    </row>
    <row r="41" spans="1:21" s="46" customFormat="1" ht="144.75" customHeight="1" x14ac:dyDescent="0.25">
      <c r="A41" s="40">
        <v>35</v>
      </c>
      <c r="B41" s="41" t="s">
        <v>79</v>
      </c>
      <c r="C41" s="41" t="s">
        <v>127</v>
      </c>
      <c r="D41" s="42" t="s">
        <v>78</v>
      </c>
      <c r="E41" s="43">
        <v>4</v>
      </c>
      <c r="F41" s="44">
        <v>16000</v>
      </c>
      <c r="G41" s="45">
        <f t="shared" si="0"/>
        <v>64000</v>
      </c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51"/>
    </row>
    <row r="42" spans="1:21" ht="33.75" customHeight="1" x14ac:dyDescent="0.25">
      <c r="A42" s="31">
        <v>36</v>
      </c>
      <c r="B42" s="11" t="s">
        <v>80</v>
      </c>
      <c r="C42" s="11" t="s">
        <v>81</v>
      </c>
      <c r="D42" s="10" t="s">
        <v>27</v>
      </c>
      <c r="E42" s="15">
        <v>100</v>
      </c>
      <c r="F42" s="13">
        <v>300</v>
      </c>
      <c r="G42" s="12">
        <f t="shared" si="0"/>
        <v>30000</v>
      </c>
      <c r="H42" s="6"/>
      <c r="I42" s="6"/>
      <c r="J42" s="6"/>
      <c r="K42" s="6"/>
      <c r="L42" s="6"/>
      <c r="M42" s="6"/>
      <c r="N42" s="6"/>
      <c r="O42" s="6"/>
      <c r="P42" s="37">
        <v>214</v>
      </c>
      <c r="Q42" s="37">
        <f>P42*E42</f>
        <v>21400</v>
      </c>
      <c r="R42" s="6"/>
      <c r="S42" s="6"/>
      <c r="T42" s="6"/>
      <c r="U42" s="32"/>
    </row>
    <row r="43" spans="1:21" s="46" customFormat="1" ht="21" customHeight="1" x14ac:dyDescent="0.25">
      <c r="A43" s="40">
        <v>37</v>
      </c>
      <c r="B43" s="41" t="s">
        <v>82</v>
      </c>
      <c r="C43" s="41" t="s">
        <v>121</v>
      </c>
      <c r="D43" s="42" t="s">
        <v>27</v>
      </c>
      <c r="E43" s="43">
        <v>400</v>
      </c>
      <c r="F43" s="44">
        <f>204*1.054</f>
        <v>215.01600000000002</v>
      </c>
      <c r="G43" s="45">
        <f t="shared" si="0"/>
        <v>86006.400000000009</v>
      </c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51"/>
    </row>
    <row r="44" spans="1:21" ht="26.45" customHeight="1" x14ac:dyDescent="0.25">
      <c r="A44" s="31">
        <v>38</v>
      </c>
      <c r="B44" s="11" t="s">
        <v>82</v>
      </c>
      <c r="C44" s="11" t="s">
        <v>83</v>
      </c>
      <c r="D44" s="10" t="s">
        <v>30</v>
      </c>
      <c r="E44" s="15">
        <v>4</v>
      </c>
      <c r="F44" s="13">
        <v>20000</v>
      </c>
      <c r="G44" s="12">
        <f t="shared" si="0"/>
        <v>80000</v>
      </c>
      <c r="H44" s="35" t="s">
        <v>144</v>
      </c>
      <c r="I44" s="35"/>
      <c r="J44" s="6"/>
      <c r="K44" s="6"/>
      <c r="L44" s="6"/>
      <c r="M44" s="6"/>
      <c r="N44" s="6"/>
      <c r="O44" s="6"/>
      <c r="P44" s="6"/>
      <c r="Q44" s="6"/>
      <c r="R44" s="35" t="s">
        <v>144</v>
      </c>
      <c r="S44" s="35"/>
      <c r="T44" s="6"/>
      <c r="U44" s="32"/>
    </row>
    <row r="45" spans="1:21" ht="26.45" customHeight="1" x14ac:dyDescent="0.25">
      <c r="A45" s="31">
        <v>39</v>
      </c>
      <c r="B45" s="11" t="s">
        <v>82</v>
      </c>
      <c r="C45" s="11" t="s">
        <v>84</v>
      </c>
      <c r="D45" s="10" t="s">
        <v>30</v>
      </c>
      <c r="E45" s="15">
        <v>15</v>
      </c>
      <c r="F45" s="13">
        <v>15000</v>
      </c>
      <c r="G45" s="12">
        <f t="shared" si="0"/>
        <v>225000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35" t="s">
        <v>144</v>
      </c>
      <c r="S45" s="35"/>
      <c r="T45" s="6"/>
      <c r="U45" s="32"/>
    </row>
    <row r="46" spans="1:21" ht="33.75" customHeight="1" x14ac:dyDescent="0.25">
      <c r="A46" s="31">
        <v>40</v>
      </c>
      <c r="B46" s="11" t="s">
        <v>31</v>
      </c>
      <c r="C46" s="11" t="s">
        <v>122</v>
      </c>
      <c r="D46" s="10" t="s">
        <v>27</v>
      </c>
      <c r="E46" s="15">
        <v>15</v>
      </c>
      <c r="F46" s="13">
        <v>2900</v>
      </c>
      <c r="G46" s="12">
        <f t="shared" si="0"/>
        <v>43500</v>
      </c>
      <c r="H46" s="6">
        <v>2500</v>
      </c>
      <c r="I46" s="6"/>
      <c r="J46" s="6"/>
      <c r="K46" s="6"/>
      <c r="L46" s="6"/>
      <c r="M46" s="6"/>
      <c r="N46" s="6"/>
      <c r="O46" s="6"/>
      <c r="P46" s="6"/>
      <c r="Q46" s="6"/>
      <c r="R46" s="38">
        <v>2500</v>
      </c>
      <c r="S46" s="38">
        <f>R46*E46</f>
        <v>37500</v>
      </c>
      <c r="T46" s="6"/>
      <c r="U46" s="32"/>
    </row>
    <row r="47" spans="1:21" ht="15.75" customHeight="1" x14ac:dyDescent="0.25">
      <c r="A47" s="31">
        <v>41</v>
      </c>
      <c r="B47" s="11" t="s">
        <v>31</v>
      </c>
      <c r="C47" s="11" t="s">
        <v>32</v>
      </c>
      <c r="D47" s="10" t="s">
        <v>27</v>
      </c>
      <c r="E47" s="15">
        <v>20</v>
      </c>
      <c r="F47" s="12">
        <v>2300</v>
      </c>
      <c r="G47" s="12">
        <f t="shared" si="0"/>
        <v>46000</v>
      </c>
      <c r="H47" s="38">
        <v>1400</v>
      </c>
      <c r="I47" s="38">
        <f>H47*E47</f>
        <v>28000</v>
      </c>
      <c r="J47" s="6"/>
      <c r="K47" s="6"/>
      <c r="L47" s="39" t="s">
        <v>145</v>
      </c>
      <c r="M47" s="39"/>
      <c r="N47" s="6"/>
      <c r="O47" s="6"/>
      <c r="P47" s="6"/>
      <c r="Q47" s="6"/>
      <c r="R47" s="6">
        <v>2200</v>
      </c>
      <c r="S47" s="6"/>
      <c r="T47" s="6"/>
      <c r="U47" s="32"/>
    </row>
    <row r="48" spans="1:21" ht="18" customHeight="1" x14ac:dyDescent="0.25">
      <c r="A48" s="31">
        <v>42</v>
      </c>
      <c r="B48" s="11" t="s">
        <v>31</v>
      </c>
      <c r="C48" s="11" t="s">
        <v>33</v>
      </c>
      <c r="D48" s="10" t="s">
        <v>27</v>
      </c>
      <c r="E48" s="15">
        <v>30</v>
      </c>
      <c r="F48" s="13">
        <v>3090</v>
      </c>
      <c r="G48" s="12">
        <f t="shared" si="0"/>
        <v>92700</v>
      </c>
      <c r="H48" s="38">
        <v>1450</v>
      </c>
      <c r="I48" s="38">
        <f>H48*E48</f>
        <v>43500</v>
      </c>
      <c r="J48" s="6"/>
      <c r="K48" s="6"/>
      <c r="L48" s="39" t="s">
        <v>145</v>
      </c>
      <c r="M48" s="39"/>
      <c r="N48" s="6"/>
      <c r="O48" s="6"/>
      <c r="P48" s="6"/>
      <c r="Q48" s="6"/>
      <c r="R48" s="6">
        <v>2150</v>
      </c>
      <c r="S48" s="6"/>
      <c r="T48" s="6"/>
      <c r="U48" s="32"/>
    </row>
    <row r="49" spans="1:21" ht="30.75" customHeight="1" x14ac:dyDescent="0.25">
      <c r="A49" s="31">
        <v>43</v>
      </c>
      <c r="B49" s="11" t="s">
        <v>34</v>
      </c>
      <c r="C49" s="11" t="s">
        <v>123</v>
      </c>
      <c r="D49" s="10" t="s">
        <v>27</v>
      </c>
      <c r="E49" s="14">
        <v>20</v>
      </c>
      <c r="F49" s="13">
        <v>2875</v>
      </c>
      <c r="G49" s="12">
        <f t="shared" si="0"/>
        <v>57500</v>
      </c>
      <c r="H49" s="37">
        <v>2010</v>
      </c>
      <c r="I49" s="37">
        <f>H49*E49</f>
        <v>40200</v>
      </c>
      <c r="J49" s="6"/>
      <c r="K49" s="6"/>
      <c r="L49" s="6"/>
      <c r="M49" s="6"/>
      <c r="N49" s="6"/>
      <c r="O49" s="6"/>
      <c r="P49" s="6"/>
      <c r="Q49" s="6"/>
      <c r="R49" s="39" t="s">
        <v>149</v>
      </c>
      <c r="S49" s="39"/>
      <c r="T49" s="6"/>
      <c r="U49" s="32"/>
    </row>
    <row r="50" spans="1:21" ht="234.75" customHeight="1" x14ac:dyDescent="0.25">
      <c r="A50" s="31">
        <v>44</v>
      </c>
      <c r="B50" s="4" t="s">
        <v>85</v>
      </c>
      <c r="C50" s="11" t="s">
        <v>124</v>
      </c>
      <c r="D50" s="10" t="s">
        <v>86</v>
      </c>
      <c r="E50" s="14">
        <v>10</v>
      </c>
      <c r="F50" s="17">
        <v>90000</v>
      </c>
      <c r="G50" s="12">
        <f t="shared" si="0"/>
        <v>900000</v>
      </c>
      <c r="H50" s="6"/>
      <c r="I50" s="6"/>
      <c r="J50" s="37">
        <v>90000</v>
      </c>
      <c r="K50" s="37">
        <f>J50*E50</f>
        <v>900000</v>
      </c>
      <c r="L50" s="6"/>
      <c r="M50" s="6"/>
      <c r="N50" s="6"/>
      <c r="O50" s="6"/>
      <c r="P50" s="6"/>
      <c r="Q50" s="6"/>
      <c r="R50" s="6"/>
      <c r="S50" s="6"/>
      <c r="T50" s="6"/>
      <c r="U50" s="32"/>
    </row>
    <row r="51" spans="1:21" s="46" customFormat="1" ht="19.5" customHeight="1" x14ac:dyDescent="0.25">
      <c r="A51" s="40">
        <v>45</v>
      </c>
      <c r="B51" s="41" t="s">
        <v>87</v>
      </c>
      <c r="C51" s="41" t="s">
        <v>88</v>
      </c>
      <c r="D51" s="42" t="s">
        <v>27</v>
      </c>
      <c r="E51" s="43">
        <v>5</v>
      </c>
      <c r="F51" s="44">
        <v>1020</v>
      </c>
      <c r="G51" s="45">
        <f t="shared" si="0"/>
        <v>5100</v>
      </c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51"/>
    </row>
    <row r="52" spans="1:21" s="46" customFormat="1" ht="35.25" customHeight="1" x14ac:dyDescent="0.25">
      <c r="A52" s="40">
        <v>46</v>
      </c>
      <c r="B52" s="41" t="s">
        <v>89</v>
      </c>
      <c r="C52" s="48" t="s">
        <v>90</v>
      </c>
      <c r="D52" s="42" t="s">
        <v>27</v>
      </c>
      <c r="E52" s="50">
        <v>200</v>
      </c>
      <c r="F52" s="44">
        <v>313.5</v>
      </c>
      <c r="G52" s="45">
        <f t="shared" si="0"/>
        <v>62700</v>
      </c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51"/>
    </row>
    <row r="53" spans="1:21" s="46" customFormat="1" ht="31.5" customHeight="1" x14ac:dyDescent="0.25">
      <c r="A53" s="40">
        <v>47</v>
      </c>
      <c r="B53" s="41" t="s">
        <v>89</v>
      </c>
      <c r="C53" s="48" t="s">
        <v>91</v>
      </c>
      <c r="D53" s="42" t="s">
        <v>27</v>
      </c>
      <c r="E53" s="50">
        <v>300</v>
      </c>
      <c r="F53" s="44">
        <v>313.5</v>
      </c>
      <c r="G53" s="45">
        <f t="shared" si="0"/>
        <v>94050</v>
      </c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51"/>
    </row>
    <row r="54" spans="1:21" ht="26.45" customHeight="1" x14ac:dyDescent="0.25">
      <c r="A54" s="31">
        <v>48</v>
      </c>
      <c r="B54" s="11" t="s">
        <v>92</v>
      </c>
      <c r="C54" s="11" t="s">
        <v>93</v>
      </c>
      <c r="D54" s="10" t="s">
        <v>27</v>
      </c>
      <c r="E54" s="15">
        <v>500</v>
      </c>
      <c r="F54" s="13">
        <v>52</v>
      </c>
      <c r="G54" s="12">
        <f t="shared" si="0"/>
        <v>26000</v>
      </c>
      <c r="H54" s="37">
        <v>50</v>
      </c>
      <c r="I54" s="37">
        <f>H54*E54</f>
        <v>25000</v>
      </c>
      <c r="J54" s="6"/>
      <c r="K54" s="6"/>
      <c r="L54" s="35" t="s">
        <v>144</v>
      </c>
      <c r="M54" s="35"/>
      <c r="N54" s="6"/>
      <c r="O54" s="6"/>
      <c r="P54" s="6"/>
      <c r="Q54" s="6"/>
      <c r="R54" s="35" t="s">
        <v>144</v>
      </c>
      <c r="S54" s="35"/>
      <c r="T54" s="6"/>
      <c r="U54" s="32"/>
    </row>
    <row r="55" spans="1:21" s="46" customFormat="1" ht="30.75" customHeight="1" x14ac:dyDescent="0.25">
      <c r="A55" s="40">
        <v>49</v>
      </c>
      <c r="B55" s="41" t="s">
        <v>94</v>
      </c>
      <c r="C55" s="41" t="s">
        <v>128</v>
      </c>
      <c r="D55" s="42" t="s">
        <v>30</v>
      </c>
      <c r="E55" s="43">
        <v>2</v>
      </c>
      <c r="F55" s="44">
        <v>18000</v>
      </c>
      <c r="G55" s="45">
        <f t="shared" si="0"/>
        <v>36000</v>
      </c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51"/>
    </row>
    <row r="56" spans="1:21" s="46" customFormat="1" ht="26.45" customHeight="1" x14ac:dyDescent="0.25">
      <c r="A56" s="40">
        <v>50</v>
      </c>
      <c r="B56" s="41" t="s">
        <v>94</v>
      </c>
      <c r="C56" s="41" t="s">
        <v>129</v>
      </c>
      <c r="D56" s="42" t="s">
        <v>35</v>
      </c>
      <c r="E56" s="43">
        <v>36</v>
      </c>
      <c r="F56" s="44">
        <v>23825</v>
      </c>
      <c r="G56" s="45">
        <f t="shared" si="0"/>
        <v>857700</v>
      </c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51"/>
    </row>
    <row r="57" spans="1:21" s="46" customFormat="1" ht="33.75" customHeight="1" x14ac:dyDescent="0.25">
      <c r="A57" s="40">
        <v>51</v>
      </c>
      <c r="B57" s="41" t="s">
        <v>95</v>
      </c>
      <c r="C57" s="48" t="s">
        <v>96</v>
      </c>
      <c r="D57" s="42" t="s">
        <v>27</v>
      </c>
      <c r="E57" s="43">
        <v>200</v>
      </c>
      <c r="F57" s="44">
        <v>500</v>
      </c>
      <c r="G57" s="45">
        <f t="shared" ref="G57:G72" si="3">E57*F57</f>
        <v>100000</v>
      </c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51"/>
    </row>
    <row r="58" spans="1:21" s="46" customFormat="1" ht="36.75" customHeight="1" x14ac:dyDescent="0.25">
      <c r="A58" s="40">
        <v>52</v>
      </c>
      <c r="B58" s="41" t="s">
        <v>97</v>
      </c>
      <c r="C58" s="41" t="s">
        <v>98</v>
      </c>
      <c r="D58" s="42" t="s">
        <v>99</v>
      </c>
      <c r="E58" s="47">
        <v>1500</v>
      </c>
      <c r="F58" s="44">
        <v>800</v>
      </c>
      <c r="G58" s="45">
        <f t="shared" si="3"/>
        <v>1200000</v>
      </c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51"/>
    </row>
    <row r="59" spans="1:21" s="46" customFormat="1" ht="39" customHeight="1" x14ac:dyDescent="0.25">
      <c r="A59" s="40">
        <v>53</v>
      </c>
      <c r="B59" s="41" t="s">
        <v>100</v>
      </c>
      <c r="C59" s="41" t="s">
        <v>131</v>
      </c>
      <c r="D59" s="42" t="s">
        <v>27</v>
      </c>
      <c r="E59" s="43">
        <v>100</v>
      </c>
      <c r="F59" s="44">
        <v>800</v>
      </c>
      <c r="G59" s="45">
        <f t="shared" si="3"/>
        <v>80000</v>
      </c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51"/>
    </row>
    <row r="60" spans="1:21" ht="64.5" customHeight="1" x14ac:dyDescent="0.25">
      <c r="A60" s="31">
        <v>54</v>
      </c>
      <c r="B60" s="11" t="s">
        <v>101</v>
      </c>
      <c r="C60" s="11" t="s">
        <v>130</v>
      </c>
      <c r="D60" s="10" t="s">
        <v>27</v>
      </c>
      <c r="E60" s="15">
        <v>40</v>
      </c>
      <c r="F60" s="13">
        <v>11300</v>
      </c>
      <c r="G60" s="12">
        <f t="shared" si="3"/>
        <v>452000</v>
      </c>
      <c r="H60" s="6"/>
      <c r="I60" s="6"/>
      <c r="J60" s="6"/>
      <c r="K60" s="6"/>
      <c r="L60" s="39" t="s">
        <v>150</v>
      </c>
      <c r="M60" s="39"/>
      <c r="N60" s="6"/>
      <c r="O60" s="6"/>
      <c r="P60" s="6"/>
      <c r="Q60" s="6"/>
      <c r="R60" s="39" t="s">
        <v>150</v>
      </c>
      <c r="S60" s="39"/>
      <c r="T60" s="6"/>
      <c r="U60" s="32"/>
    </row>
    <row r="61" spans="1:21" s="46" customFormat="1" ht="39" customHeight="1" x14ac:dyDescent="0.25">
      <c r="A61" s="40">
        <v>55</v>
      </c>
      <c r="B61" s="41" t="s">
        <v>102</v>
      </c>
      <c r="C61" s="41" t="s">
        <v>103</v>
      </c>
      <c r="D61" s="42" t="s">
        <v>27</v>
      </c>
      <c r="E61" s="47">
        <v>10</v>
      </c>
      <c r="F61" s="44">
        <v>1450</v>
      </c>
      <c r="G61" s="45">
        <f t="shared" si="3"/>
        <v>14500</v>
      </c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51"/>
    </row>
    <row r="62" spans="1:21" s="46" customFormat="1" ht="40.5" customHeight="1" x14ac:dyDescent="0.25">
      <c r="A62" s="40">
        <v>56</v>
      </c>
      <c r="B62" s="41" t="s">
        <v>102</v>
      </c>
      <c r="C62" s="41" t="s">
        <v>104</v>
      </c>
      <c r="D62" s="42" t="s">
        <v>27</v>
      </c>
      <c r="E62" s="47">
        <v>10</v>
      </c>
      <c r="F62" s="44">
        <v>1450</v>
      </c>
      <c r="G62" s="45">
        <f t="shared" si="3"/>
        <v>14500</v>
      </c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51"/>
    </row>
    <row r="63" spans="1:21" ht="66" customHeight="1" x14ac:dyDescent="0.25">
      <c r="A63" s="31">
        <v>57</v>
      </c>
      <c r="B63" s="11" t="s">
        <v>105</v>
      </c>
      <c r="C63" s="18" t="s">
        <v>132</v>
      </c>
      <c r="D63" s="10" t="s">
        <v>27</v>
      </c>
      <c r="E63" s="19">
        <v>70</v>
      </c>
      <c r="F63" s="13">
        <v>21800</v>
      </c>
      <c r="G63" s="12">
        <f t="shared" si="3"/>
        <v>1526000</v>
      </c>
      <c r="H63" s="6"/>
      <c r="I63" s="6"/>
      <c r="J63" s="6"/>
      <c r="K63" s="6"/>
      <c r="L63" s="6"/>
      <c r="M63" s="6"/>
      <c r="N63" s="6"/>
      <c r="O63" s="6"/>
      <c r="P63" s="6"/>
      <c r="Q63" s="6"/>
      <c r="R63" s="37">
        <v>18900</v>
      </c>
      <c r="S63" s="37">
        <f>R63*E63</f>
        <v>1323000</v>
      </c>
      <c r="T63" s="6"/>
      <c r="U63" s="32"/>
    </row>
    <row r="64" spans="1:21" ht="66.75" customHeight="1" x14ac:dyDescent="0.25">
      <c r="A64" s="31">
        <v>58</v>
      </c>
      <c r="B64" s="11" t="s">
        <v>105</v>
      </c>
      <c r="C64" s="18" t="s">
        <v>133</v>
      </c>
      <c r="D64" s="10" t="s">
        <v>27</v>
      </c>
      <c r="E64" s="19">
        <v>50</v>
      </c>
      <c r="F64" s="13">
        <v>21800</v>
      </c>
      <c r="G64" s="12">
        <f t="shared" si="3"/>
        <v>1090000</v>
      </c>
      <c r="H64" s="6"/>
      <c r="I64" s="6"/>
      <c r="J64" s="6"/>
      <c r="K64" s="6"/>
      <c r="L64" s="6"/>
      <c r="M64" s="6"/>
      <c r="N64" s="6"/>
      <c r="O64" s="6"/>
      <c r="P64" s="6"/>
      <c r="Q64" s="6"/>
      <c r="R64" s="37">
        <v>18900</v>
      </c>
      <c r="S64" s="37">
        <f t="shared" ref="S64:S66" si="4">R64*E64</f>
        <v>945000</v>
      </c>
      <c r="T64" s="6"/>
      <c r="U64" s="32"/>
    </row>
    <row r="65" spans="1:21" ht="65.25" customHeight="1" x14ac:dyDescent="0.25">
      <c r="A65" s="31">
        <v>59</v>
      </c>
      <c r="B65" s="11" t="s">
        <v>105</v>
      </c>
      <c r="C65" s="18" t="s">
        <v>134</v>
      </c>
      <c r="D65" s="10" t="s">
        <v>27</v>
      </c>
      <c r="E65" s="19">
        <v>30</v>
      </c>
      <c r="F65" s="13">
        <v>21800</v>
      </c>
      <c r="G65" s="12">
        <f t="shared" si="3"/>
        <v>654000</v>
      </c>
      <c r="H65" s="6"/>
      <c r="I65" s="6"/>
      <c r="J65" s="6"/>
      <c r="K65" s="6"/>
      <c r="L65" s="6"/>
      <c r="M65" s="6"/>
      <c r="N65" s="6"/>
      <c r="O65" s="6"/>
      <c r="P65" s="6"/>
      <c r="Q65" s="6"/>
      <c r="R65" s="37">
        <v>18900</v>
      </c>
      <c r="S65" s="37">
        <f t="shared" si="4"/>
        <v>567000</v>
      </c>
      <c r="T65" s="6"/>
      <c r="U65" s="32"/>
    </row>
    <row r="66" spans="1:21" ht="69" customHeight="1" x14ac:dyDescent="0.25">
      <c r="A66" s="31">
        <v>60</v>
      </c>
      <c r="B66" s="11" t="s">
        <v>105</v>
      </c>
      <c r="C66" s="18" t="s">
        <v>135</v>
      </c>
      <c r="D66" s="10" t="s">
        <v>27</v>
      </c>
      <c r="E66" s="19">
        <v>20</v>
      </c>
      <c r="F66" s="12">
        <v>21800</v>
      </c>
      <c r="G66" s="12">
        <f t="shared" si="3"/>
        <v>436000</v>
      </c>
      <c r="H66" s="6"/>
      <c r="I66" s="6"/>
      <c r="J66" s="6"/>
      <c r="K66" s="6"/>
      <c r="L66" s="6"/>
      <c r="M66" s="6"/>
      <c r="N66" s="6"/>
      <c r="O66" s="6"/>
      <c r="P66" s="6"/>
      <c r="Q66" s="6"/>
      <c r="R66" s="37">
        <v>18900</v>
      </c>
      <c r="S66" s="37">
        <f t="shared" si="4"/>
        <v>378000</v>
      </c>
      <c r="T66" s="6"/>
      <c r="U66" s="32"/>
    </row>
    <row r="67" spans="1:21" ht="27" customHeight="1" x14ac:dyDescent="0.25">
      <c r="A67" s="31">
        <v>61</v>
      </c>
      <c r="B67" s="11" t="s">
        <v>106</v>
      </c>
      <c r="C67" s="18" t="s">
        <v>136</v>
      </c>
      <c r="D67" s="10" t="s">
        <v>27</v>
      </c>
      <c r="E67" s="19">
        <v>500</v>
      </c>
      <c r="F67" s="12">
        <v>330</v>
      </c>
      <c r="G67" s="12">
        <f t="shared" si="3"/>
        <v>165000</v>
      </c>
      <c r="H67" s="38">
        <v>235</v>
      </c>
      <c r="I67" s="38">
        <f>H67*E67</f>
        <v>117500</v>
      </c>
      <c r="J67" s="6"/>
      <c r="K67" s="6"/>
      <c r="L67" s="6"/>
      <c r="M67" s="6"/>
      <c r="N67" s="6">
        <v>247</v>
      </c>
      <c r="O67" s="6"/>
      <c r="P67" s="6"/>
      <c r="Q67" s="6"/>
      <c r="R67" s="6">
        <v>300</v>
      </c>
      <c r="S67" s="6"/>
      <c r="T67" s="6"/>
      <c r="U67" s="32"/>
    </row>
    <row r="68" spans="1:21" ht="53.25" customHeight="1" x14ac:dyDescent="0.25">
      <c r="A68" s="31">
        <v>62</v>
      </c>
      <c r="B68" s="11" t="s">
        <v>106</v>
      </c>
      <c r="C68" s="18" t="s">
        <v>137</v>
      </c>
      <c r="D68" s="10" t="s">
        <v>27</v>
      </c>
      <c r="E68" s="19">
        <v>500</v>
      </c>
      <c r="F68" s="13">
        <v>330</v>
      </c>
      <c r="G68" s="12">
        <f t="shared" si="3"/>
        <v>165000</v>
      </c>
      <c r="H68" s="39" t="s">
        <v>147</v>
      </c>
      <c r="I68" s="39"/>
      <c r="J68" s="6"/>
      <c r="K68" s="6"/>
      <c r="L68" s="6"/>
      <c r="M68" s="6"/>
      <c r="N68" s="37">
        <v>247</v>
      </c>
      <c r="O68" s="37">
        <f>N68*E68</f>
        <v>123500</v>
      </c>
      <c r="P68" s="6"/>
      <c r="Q68" s="6"/>
      <c r="R68" s="6"/>
      <c r="S68" s="6"/>
      <c r="T68" s="6"/>
      <c r="U68" s="32"/>
    </row>
    <row r="69" spans="1:21" ht="26.45" customHeight="1" x14ac:dyDescent="0.25">
      <c r="A69" s="31">
        <v>63</v>
      </c>
      <c r="B69" s="11" t="s">
        <v>106</v>
      </c>
      <c r="C69" s="11" t="s">
        <v>138</v>
      </c>
      <c r="D69" s="10" t="s">
        <v>27</v>
      </c>
      <c r="E69" s="15">
        <v>150</v>
      </c>
      <c r="F69" s="13">
        <v>330</v>
      </c>
      <c r="G69" s="12">
        <f t="shared" si="3"/>
        <v>49500</v>
      </c>
      <c r="H69" s="6"/>
      <c r="I69" s="6"/>
      <c r="J69" s="6"/>
      <c r="K69" s="6"/>
      <c r="L69" s="6"/>
      <c r="M69" s="6"/>
      <c r="N69" s="38">
        <v>247</v>
      </c>
      <c r="O69" s="38">
        <f>N69*E69</f>
        <v>37050</v>
      </c>
      <c r="P69" s="6"/>
      <c r="Q69" s="6"/>
      <c r="R69" s="6">
        <v>300</v>
      </c>
      <c r="S69" s="6"/>
      <c r="T69" s="6"/>
      <c r="U69" s="32"/>
    </row>
    <row r="70" spans="1:21" ht="26.45" customHeight="1" x14ac:dyDescent="0.25">
      <c r="A70" s="31">
        <v>64</v>
      </c>
      <c r="B70" s="11" t="s">
        <v>106</v>
      </c>
      <c r="C70" s="11" t="s">
        <v>139</v>
      </c>
      <c r="D70" s="10" t="s">
        <v>27</v>
      </c>
      <c r="E70" s="15">
        <v>600</v>
      </c>
      <c r="F70" s="13">
        <v>330</v>
      </c>
      <c r="G70" s="12">
        <f t="shared" si="3"/>
        <v>198000</v>
      </c>
      <c r="H70" s="6"/>
      <c r="I70" s="6"/>
      <c r="J70" s="6"/>
      <c r="K70" s="6"/>
      <c r="L70" s="6"/>
      <c r="M70" s="6"/>
      <c r="N70" s="38">
        <v>247</v>
      </c>
      <c r="O70" s="38">
        <f>N70*E70</f>
        <v>148200</v>
      </c>
      <c r="P70" s="6"/>
      <c r="Q70" s="6"/>
      <c r="R70" s="6">
        <v>300</v>
      </c>
      <c r="S70" s="6"/>
      <c r="T70" s="6"/>
      <c r="U70" s="32"/>
    </row>
    <row r="71" spans="1:21" ht="50.25" customHeight="1" x14ac:dyDescent="0.25">
      <c r="A71" s="31">
        <v>65</v>
      </c>
      <c r="B71" s="11" t="s">
        <v>107</v>
      </c>
      <c r="C71" s="11" t="s">
        <v>140</v>
      </c>
      <c r="D71" s="10" t="s">
        <v>27</v>
      </c>
      <c r="E71" s="19">
        <v>1800</v>
      </c>
      <c r="F71" s="13">
        <v>510</v>
      </c>
      <c r="G71" s="12">
        <f t="shared" si="3"/>
        <v>918000</v>
      </c>
      <c r="H71" s="6"/>
      <c r="I71" s="6"/>
      <c r="J71" s="6"/>
      <c r="K71" s="6"/>
      <c r="L71" s="6"/>
      <c r="M71" s="6"/>
      <c r="N71" s="39" t="s">
        <v>148</v>
      </c>
      <c r="O71" s="39"/>
      <c r="P71" s="37">
        <v>418</v>
      </c>
      <c r="Q71" s="37">
        <f>P71*E70</f>
        <v>250800</v>
      </c>
      <c r="R71" s="6"/>
      <c r="S71" s="6"/>
      <c r="T71" s="6"/>
      <c r="U71" s="32"/>
    </row>
    <row r="72" spans="1:21" ht="26.45" customHeight="1" x14ac:dyDescent="0.25">
      <c r="A72" s="31">
        <v>66</v>
      </c>
      <c r="B72" s="11" t="s">
        <v>108</v>
      </c>
      <c r="C72" s="11" t="s">
        <v>109</v>
      </c>
      <c r="D72" s="10" t="s">
        <v>27</v>
      </c>
      <c r="E72" s="19">
        <v>5</v>
      </c>
      <c r="F72" s="13">
        <v>1200</v>
      </c>
      <c r="G72" s="12">
        <f t="shared" si="3"/>
        <v>6000</v>
      </c>
      <c r="H72" s="6"/>
      <c r="I72" s="6"/>
      <c r="J72" s="6"/>
      <c r="K72" s="6"/>
      <c r="L72" s="6"/>
      <c r="M72" s="6"/>
      <c r="N72" s="6"/>
      <c r="O72" s="6"/>
      <c r="P72" s="6"/>
      <c r="Q72" s="6"/>
      <c r="R72" s="35" t="s">
        <v>144</v>
      </c>
      <c r="S72" s="35"/>
      <c r="T72" s="6"/>
      <c r="U72" s="32"/>
    </row>
    <row r="73" spans="1:21" ht="26.45" customHeight="1" x14ac:dyDescent="0.25">
      <c r="A73" s="32"/>
      <c r="B73" s="26" t="s">
        <v>141</v>
      </c>
      <c r="C73" s="11"/>
      <c r="D73" s="10"/>
      <c r="E73" s="15"/>
      <c r="F73" s="13"/>
      <c r="G73" s="27">
        <f>SUM(G7:G72)</f>
        <v>15721319.000000002</v>
      </c>
      <c r="H73" s="36"/>
      <c r="I73" s="36">
        <f>I67+I54+I49+I48+I47+I34+I31+I15</f>
        <v>322650</v>
      </c>
      <c r="J73" s="36"/>
      <c r="K73" s="36">
        <f>K50</f>
        <v>900000</v>
      </c>
      <c r="L73" s="36"/>
      <c r="M73" s="36">
        <f>M30+M18+M17+M16</f>
        <v>89020</v>
      </c>
      <c r="N73" s="36"/>
      <c r="O73" s="36">
        <f>O70+O69+O68</f>
        <v>308750</v>
      </c>
      <c r="P73" s="36"/>
      <c r="Q73" s="36">
        <f>Q71+Q42+Q40+Q29</f>
        <v>648860</v>
      </c>
      <c r="R73" s="36"/>
      <c r="S73" s="36">
        <f>S66+S65+S64+S63+S46</f>
        <v>3250500</v>
      </c>
      <c r="T73" s="36"/>
      <c r="U73" s="36">
        <f>U33</f>
        <v>1288000</v>
      </c>
    </row>
    <row r="74" spans="1:21" ht="26.45" customHeight="1" x14ac:dyDescent="0.25">
      <c r="A74" s="33"/>
      <c r="B74" s="20"/>
      <c r="C74" s="20"/>
      <c r="D74" s="21"/>
      <c r="E74" s="22"/>
      <c r="F74" s="23"/>
      <c r="G74" s="24"/>
    </row>
    <row r="75" spans="1:21" x14ac:dyDescent="0.25">
      <c r="A75" s="54" t="s">
        <v>8</v>
      </c>
      <c r="B75" s="54"/>
      <c r="C75" s="54"/>
      <c r="D75" s="54"/>
      <c r="E75" s="54"/>
      <c r="F75" s="54"/>
      <c r="G75" s="54"/>
    </row>
    <row r="76" spans="1:21" s="1" customFormat="1" ht="53.25" customHeight="1" x14ac:dyDescent="0.25">
      <c r="A76" s="56" t="s">
        <v>142</v>
      </c>
      <c r="B76" s="56"/>
      <c r="C76" s="56"/>
      <c r="D76" s="56"/>
      <c r="E76" s="56"/>
      <c r="F76" s="56"/>
      <c r="G76" s="56"/>
    </row>
    <row r="77" spans="1:21" s="1" customFormat="1" ht="45.75" customHeight="1" x14ac:dyDescent="0.25">
      <c r="A77" s="57"/>
      <c r="B77" s="57"/>
      <c r="C77" s="57"/>
      <c r="D77" s="57"/>
      <c r="E77" s="57"/>
      <c r="F77" s="57"/>
      <c r="G77" s="57"/>
    </row>
    <row r="78" spans="1:21" ht="19.5" customHeight="1" x14ac:dyDescent="0.25">
      <c r="A78" s="55" t="s">
        <v>9</v>
      </c>
      <c r="B78" s="55"/>
      <c r="C78" s="1"/>
      <c r="D78" s="28" t="s">
        <v>22</v>
      </c>
      <c r="E78" s="28"/>
    </row>
    <row r="79" spans="1:21" x14ac:dyDescent="0.25">
      <c r="A79" s="2"/>
      <c r="B79" s="1"/>
      <c r="C79" s="1"/>
      <c r="D79" s="1"/>
      <c r="E79" s="1"/>
    </row>
    <row r="80" spans="1:21" x14ac:dyDescent="0.25">
      <c r="A80" s="3" t="s">
        <v>10</v>
      </c>
      <c r="B80" s="1"/>
      <c r="C80" s="1"/>
      <c r="D80" s="3" t="s">
        <v>11</v>
      </c>
      <c r="E80" s="3"/>
    </row>
    <row r="81" spans="1:7" x14ac:dyDescent="0.25">
      <c r="A81" s="3"/>
      <c r="B81" s="1"/>
      <c r="C81" s="1"/>
      <c r="D81" s="3"/>
      <c r="E81" s="3"/>
    </row>
    <row r="82" spans="1:7" x14ac:dyDescent="0.25">
      <c r="A82" s="3" t="s">
        <v>12</v>
      </c>
      <c r="B82" s="1"/>
      <c r="C82" s="1"/>
      <c r="D82" s="3" t="s">
        <v>13</v>
      </c>
      <c r="E82" s="3"/>
    </row>
    <row r="83" spans="1:7" ht="9" customHeight="1" x14ac:dyDescent="0.25">
      <c r="A83" s="3"/>
      <c r="B83" s="1"/>
      <c r="C83" s="1"/>
      <c r="D83" s="3"/>
      <c r="E83" s="3"/>
    </row>
    <row r="84" spans="1:7" x14ac:dyDescent="0.25">
      <c r="A84" s="3" t="s">
        <v>14</v>
      </c>
      <c r="B84" s="1"/>
      <c r="C84" s="1"/>
      <c r="D84" s="3" t="s">
        <v>15</v>
      </c>
      <c r="E84" s="3"/>
    </row>
    <row r="85" spans="1:7" x14ac:dyDescent="0.25">
      <c r="A85" s="3"/>
      <c r="B85" s="1"/>
      <c r="C85" s="1"/>
      <c r="D85" s="3"/>
      <c r="E85" s="3"/>
    </row>
    <row r="86" spans="1:7" x14ac:dyDescent="0.25">
      <c r="A86" s="3" t="s">
        <v>24</v>
      </c>
      <c r="B86" s="1"/>
      <c r="C86" s="1"/>
      <c r="D86" s="3" t="s">
        <v>25</v>
      </c>
      <c r="E86" s="3"/>
    </row>
    <row r="87" spans="1:7" x14ac:dyDescent="0.25">
      <c r="A87" s="3"/>
      <c r="B87" s="1"/>
      <c r="C87" s="1"/>
      <c r="D87" s="3"/>
      <c r="E87" s="3"/>
    </row>
    <row r="88" spans="1:7" x14ac:dyDescent="0.25">
      <c r="A88" s="3" t="s">
        <v>16</v>
      </c>
      <c r="B88" s="1"/>
      <c r="C88" s="1"/>
      <c r="D88" s="3" t="s">
        <v>17</v>
      </c>
      <c r="E88" s="3"/>
    </row>
    <row r="89" spans="1:7" x14ac:dyDescent="0.25">
      <c r="A89" s="3"/>
      <c r="B89" s="1"/>
      <c r="C89" s="1"/>
      <c r="D89" s="3"/>
      <c r="E89" s="3"/>
    </row>
    <row r="90" spans="1:7" x14ac:dyDescent="0.25">
      <c r="A90" s="3" t="s">
        <v>18</v>
      </c>
      <c r="B90" s="1"/>
      <c r="C90" s="1"/>
      <c r="D90" s="3" t="s">
        <v>19</v>
      </c>
      <c r="E90" s="3"/>
    </row>
    <row r="91" spans="1:7" x14ac:dyDescent="0.25">
      <c r="A91" s="3"/>
      <c r="B91" s="1"/>
      <c r="C91" s="1"/>
      <c r="D91" s="3"/>
      <c r="E91" s="3"/>
    </row>
    <row r="92" spans="1:7" s="34" customFormat="1" x14ac:dyDescent="0.25">
      <c r="A92" s="3" t="s">
        <v>20</v>
      </c>
      <c r="B92" s="1"/>
      <c r="C92" s="1"/>
      <c r="D92" s="3" t="s">
        <v>21</v>
      </c>
      <c r="E92" s="3"/>
      <c r="F92" s="7"/>
      <c r="G92" s="7"/>
    </row>
  </sheetData>
  <mergeCells count="6">
    <mergeCell ref="A4:G4"/>
    <mergeCell ref="A75:G75"/>
    <mergeCell ref="A78:B78"/>
    <mergeCell ref="A76:G76"/>
    <mergeCell ref="A77:G77"/>
    <mergeCell ref="A6:D6"/>
  </mergeCells>
  <pageMargins left="0.39370078740157483" right="0.39370078740157483" top="0.39370078740157483" bottom="0.39370078740157483" header="0.39370078740157483" footer="0.31496062992125984"/>
  <pageSetup paperSize="9" scale="36" fitToHeight="0" orientation="landscape" verticalDpi="0" r:id="rId1"/>
  <rowBreaks count="2" manualBreakCount="2">
    <brk id="50" max="20" man="1"/>
    <brk id="9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2020-03-13T15:23:35Z</cp:lastPrinted>
  <dcterms:created xsi:type="dcterms:W3CDTF">2019-03-11T10:08:28Z</dcterms:created>
  <dcterms:modified xsi:type="dcterms:W3CDTF">2020-03-13T15:24:18Z</dcterms:modified>
</cp:coreProperties>
</file>