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Протокола 2021 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ИМН'!$A$1:$U$49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O39" i="1" l="1"/>
  <c r="S34" i="1" l="1"/>
  <c r="S39" i="1" s="1"/>
  <c r="O10" i="1"/>
  <c r="L38" i="1"/>
  <c r="L39" i="1" s="1"/>
  <c r="J16" i="1"/>
  <c r="J39" i="1" s="1"/>
  <c r="E23" i="1" l="1"/>
  <c r="E22" i="1"/>
  <c r="G21" i="1"/>
  <c r="E33" i="1"/>
  <c r="U33" i="1" s="1"/>
  <c r="U39" i="1" l="1"/>
  <c r="G35" i="1"/>
  <c r="G37" i="1"/>
  <c r="E26" i="1" l="1"/>
  <c r="E15" i="1"/>
  <c r="Q15" i="1" s="1"/>
  <c r="Q39" i="1" l="1"/>
  <c r="G29" i="1"/>
  <c r="G38" i="1" l="1"/>
  <c r="G34" i="1"/>
  <c r="G33" i="1"/>
  <c r="G32" i="1"/>
  <c r="G31" i="1"/>
  <c r="G30" i="1"/>
  <c r="G28" i="1"/>
  <c r="G25" i="1"/>
  <c r="G26" i="1"/>
  <c r="G27" i="1"/>
  <c r="G13" i="1" l="1"/>
  <c r="G14" i="1"/>
  <c r="G11" i="1"/>
  <c r="G12" i="1"/>
  <c r="G10" i="1"/>
  <c r="G8" i="1"/>
  <c r="G9" i="1"/>
  <c r="G15" i="1" l="1"/>
  <c r="G16" i="1"/>
  <c r="G17" i="1"/>
  <c r="G18" i="1"/>
  <c r="G19" i="1"/>
  <c r="G20" i="1"/>
  <c r="G22" i="1"/>
  <c r="G23" i="1"/>
  <c r="G24" i="1"/>
  <c r="G7" i="1"/>
  <c r="G39" i="1" l="1"/>
</calcChain>
</file>

<file path=xl/sharedStrings.xml><?xml version="1.0" encoding="utf-8"?>
<sst xmlns="http://schemas.openxmlformats.org/spreadsheetml/2006/main" count="132" uniqueCount="79">
  <si>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</si>
  <si>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</si>
  <si>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</si>
  <si>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</si>
  <si>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</si>
  <si>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</si>
  <si>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</si>
  <si>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</si>
  <si>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</si>
  <si>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</si>
  <si>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</si>
  <si>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</si>
  <si>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</si>
  <si>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Бабочки иглы 18 размер (зеленые)</t>
  </si>
  <si>
    <t>биоклей, шприц 2 мл</t>
  </si>
  <si>
    <t>шт</t>
  </si>
  <si>
    <t>упаковка</t>
  </si>
  <si>
    <t>кг</t>
  </si>
  <si>
    <t>штук</t>
  </si>
  <si>
    <t>Калоприемник однокомпонентный  Alterna Free,дренируемый ,непрозрачный ,большой ,с мягким покрытием,с отверствием 12-75 мм</t>
  </si>
  <si>
    <t xml:space="preserve"> штука</t>
  </si>
  <si>
    <t>Канюля внутривенная с катетером и клапаном для инъекций)  размер 16G</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</si>
  <si>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</si>
  <si>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</si>
  <si>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</si>
  <si>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Кетгут простой с иглой № 3</t>
  </si>
  <si>
    <t>Катетор подключичный 2х канальный, диаметр 1,4</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</si>
  <si>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30-50 мл. Размер 26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</si>
  <si>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Датчик пульсоксиметрический  для монитора Nihon Kohden 9 контактов взрослый зажим spo2 датчик, использовать с удлинителем</t>
  </si>
  <si>
    <t>Дрейнобэг, высоковакумная система для дренажа ран 600 мл</t>
  </si>
  <si>
    <t>Ерш для чистки пробирки круглый, гибкии, диаметр, 2.8 мм- 4.2мм.2200мм karl storz endoskope</t>
  </si>
  <si>
    <t>Капилляр Панченко, стеклянная трубка градуированная для забора крови из пальца</t>
  </si>
  <si>
    <t>Карандаш с алмазным грифелем, предназначен для маркировки гистологических предметных стекол. </t>
  </si>
  <si>
    <t>Касеты для идентификаци пациента для аппарата ZEBRA, № 200 браслетов, цвет- белый ,279,4 мм х 25,4 мм</t>
  </si>
  <si>
    <t>Касеты для идентификаци пациента для аппарата ZEBRA, № 200 браслетов, цвет- синий ,279,4 мм х 25,4 мм</t>
  </si>
  <si>
    <t>Касеты для идентификаци пациента для аппарата ZEBRA, № 200 браслетов, цвет- оранжевый, 279,4 мм х 25,4 мм</t>
  </si>
  <si>
    <t>Лабораторный маркер, устойчивый к растворителям. Цвет черный( 1 уп- 10 шт)</t>
  </si>
  <si>
    <t>Манжета для монитора  nihon kohden, ширина 16см, окруженность руки 33-45см</t>
  </si>
  <si>
    <t>Мини-Спайк, фильтр-канюля для аспирации и инъекции в мультидозные флаконы, стандартный наконечник с антибактериальным воздушным фильтром 0.45 μм, зеленый</t>
  </si>
  <si>
    <t>штука</t>
  </si>
  <si>
    <t>Набор для катетеризации крупных сосудов, одноразовый, стерильный.  Катетер одноканальный 7F*20см, проводник J 035*60см, дилататор 8F*12см,  игла 18G*7см, шприц 10мл, скальпель, Мотыльковый клапан с зажимом</t>
  </si>
  <si>
    <t>Набор кисточек для криотомии ( 5 разных кисточек в наборе)</t>
  </si>
  <si>
    <t>набор</t>
  </si>
  <si>
    <t>Маски одноразовые с экраном,50 шт в упаковке</t>
  </si>
  <si>
    <t>Лейкопластырь при постановке В/В катеторов (вазофиксов), Тегадерм2 3/8 in 2 3/4 in , 6*7см Наклейка прозрачная пленочная для закрытия ран с фиксацией катеторов</t>
  </si>
  <si>
    <t>Катетр Фолея  2 ходовой  № 26, Rush Gold цилиндрический 26 Ch,баллон 30-50мл,2 отверствия,длина 40 см</t>
  </si>
  <si>
    <t>Катетер Фолея 2х ходовой №16, Rusch Gold цилиндрический 16 Ch, баллон 5-15 мл, 2 отверстия, длина 40 см</t>
  </si>
  <si>
    <t>Катетер Фолея 2х ходовой №18, Rusch Gold цилиндрический 18 Ch, баллон 5-15 мл, 2 отверстия, длина 40 см</t>
  </si>
  <si>
    <t>Катетер Фолея 2х ходовой №20, Rusch Gold цилиндрический 20 Ch, баллон 5-15 мл, 2 отверстия, длина 40 см</t>
  </si>
  <si>
    <t>Набор для КПВ</t>
  </si>
  <si>
    <t xml:space="preserve">Одноканальный катетер с несмываемой разметкой в см, мягким скругленным кончиком и соединителем «Луер лок», маркировкой канала и зажимом. Материал и конструкции катетера - атромбогенный полиуретан, гладкая поверхность, мягкий эластичный кончик, снижают риск тромбоэмболических и инфекционных осложнений. Конусообразная форма кончика катетера облегчает его  проведение через  пункционный канал в просвет вены. Рентгеноконтрастность  материала катетера позволяет контролироваеть его  положение в вене без введения рентгеноконтрастных препаратов. Прозрачная трубка позволяет контролировать поток  вводимых растворов и снижает риск инфицирования  кожи и канала катетера в процессе его  использования, повышает удобство манипуляций с катетером. Наличие передвижного зажима для кратковременного перекрытия просвета наружного участка катетера  предотвращает воздушную эмболию или истечение крови при манипуляциях с катетером. Конус катетера типа «Луер лок», обеспечивает надежное присоединение  инфузионного устройства или  заглушки J – образная форма кончика  металлического проводника обеспечивает плановое продвижение его в просвете вены, снижает опасность травмирования эндотелия и последующего тромбообразования, позволяет выполнять  ряд манипуляций по коррекции положения катетера в вене. Проводник находится в круглом футляре, имеет направитель и пальцевый упор, что обеспечивает удобное введение его в пункционную иглу, предотвращая случайное загрязнение.
Фиксатор предназначен для крепления катетера  к коже. Передвигаемые и фиксируемые крылышки с 2-мя отверстиями для фиксации лигатурой.Игла для пункции центральной вены тонкостенная имеет овальную форму среза, а её держатель снабжён специальным выступом, позволяющим определить направление среза при нахождении иглы в просвете вены, павильон иглы - прозрачный.Дилататор пластиковый, цельнолитой.
Скальпель - остроконечный.Шприц - 10мл.Набор упакован в стерильный жесткий блистер, который обеспечивает сохранение его эксплуатационных и медицинских качеств в течении всего срока хранения.
</t>
  </si>
  <si>
    <t>Набор для чрескожной трахеостмоии с дилататором</t>
  </si>
  <si>
    <t>Катетер Фолея 2х ходовой №14, Rusch Gold цилиндрический 14 Ch, баллон 5-15 мл, 2 отверстия, 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</si>
  <si>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</si>
  <si>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Бумага фильтровальная зольная (в рулоне 1000 г)</t>
  </si>
  <si>
    <t>Бумага фильтровальная беззольная (в упаковке-1кг)</t>
  </si>
  <si>
    <t xml:space="preserve">Медификс система, шкала для измерения центрального венозного давления. Градуировка не менее +30см вод.ст.не более -15см вод.ст. Длина - 80 см. Для многократного применения. Материал ударопрочная пластмасса. С универсальным фиксирующим зажимом. </t>
  </si>
  <si>
    <t>ТОО "Альянс-Фарм"</t>
  </si>
  <si>
    <t>ТОО "MEDICAL MARKETING GROUP KZ (МЕДИКАЛ МАРКЕТИНГ ГРУПП КЗ)"</t>
  </si>
  <si>
    <t>И.о. руководитель ГЗ и ЮС</t>
  </si>
  <si>
    <t>Дулат Э.А.</t>
  </si>
  <si>
    <t xml:space="preserve">Специалист по государственным закупкам </t>
  </si>
  <si>
    <t>Корженко О.О.</t>
  </si>
  <si>
    <t>Юрисконсульт</t>
  </si>
  <si>
    <t>Советов Н.А.</t>
  </si>
  <si>
    <t>ТОО "ЮМК "ТЕКНА" Цена</t>
  </si>
  <si>
    <t>ТОО "ЮМК "ТЕКНА" Сумма</t>
  </si>
  <si>
    <t>ТОО "ВЕСТ ТРЕЙДИНГ" Цена</t>
  </si>
  <si>
    <t>ТОО "ВЕСТ ТРЕЙДИНГ" Сумма</t>
  </si>
  <si>
    <t>ТОО "IzidaMedLab" Цена</t>
  </si>
  <si>
    <t>ТОО "IzidaMedLab" Сумма</t>
  </si>
  <si>
    <t>ТОО "Альянс" Цена</t>
  </si>
  <si>
    <t>ТОО "Альянс" Сумма</t>
  </si>
  <si>
    <t>ТОО "Pharmprovide" Цена</t>
  </si>
  <si>
    <t>ТОО "Pharmprovide" Сумма</t>
  </si>
  <si>
    <t>ТОО "ФАРМАКС-2" Цена</t>
  </si>
  <si>
    <t>ТОО "ФАРМАКС-2" Сумма</t>
  </si>
  <si>
    <t>к протоколу 23 от 09.04.2021г.</t>
  </si>
  <si>
    <t>На основании п. 542 Постановления Правительства Республики Казахстан от 30 октября 2009 года №1729 «Об утверждении Правил организации и проведения закупа лекарственных средств и медицинских изделий, фармацевтических услуг», лот признан недействительным.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</si>
</sst>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u/>
      <sz val="11"/>
      <color theme="10"/>
      <name val="Calibri"/>
      <family val="2"/>
    </font>
    <font>
      <sz val="1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72">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0" applyFont="1" applyFill="1"/>
    <xf numFmtId="0" fontId="7" fillId="2" borderId="2" xfId="0" applyFont="1" applyFill="1" applyBorder="1" applyAlignment="1">
      <alignment horizontal="center" vertical="center"/>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4" fontId="7" fillId="2" borderId="2" xfId="0" applyNumberFormat="1" applyFont="1" applyFill="1" applyBorder="1" applyAlignment="1">
      <alignment vertical="center"/>
    </xf>
    <xf numFmtId="43" fontId="8" fillId="0" borderId="2" xfId="23" applyFont="1" applyBorder="1" applyAlignment="1">
      <alignment horizontal="center" vertical="center" wrapText="1"/>
    </xf>
    <xf numFmtId="43" fontId="7" fillId="2" borderId="5" xfId="19" applyFont="1" applyFill="1" applyBorder="1" applyAlignment="1">
      <alignment horizontal="right" vertical="center" wrapText="1"/>
    </xf>
    <xf numFmtId="0" fontId="7" fillId="0" borderId="2" xfId="0" applyFont="1" applyFill="1" applyBorder="1" applyAlignment="1">
      <alignment horizontal="center" vertical="center"/>
    </xf>
    <xf numFmtId="43" fontId="7" fillId="0" borderId="5" xfId="19"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5" applyFont="1" applyFill="1" applyBorder="1" applyAlignment="1">
      <alignment horizontal="left" vertical="top" wrapText="1"/>
    </xf>
    <xf numFmtId="0" fontId="7" fillId="0" borderId="2" xfId="0" applyFont="1" applyFill="1" applyBorder="1" applyAlignment="1">
      <alignment horizontal="center" vertical="center" wrapText="1"/>
    </xf>
    <xf numFmtId="0" fontId="9" fillId="0" borderId="0" xfId="0" applyFont="1" applyFill="1" applyAlignment="1">
      <alignment vertical="top" wrapText="1"/>
    </xf>
    <xf numFmtId="0" fontId="7" fillId="0" borderId="0" xfId="1" applyFont="1" applyAlignment="1">
      <alignment vertical="center"/>
    </xf>
    <xf numFmtId="43" fontId="7" fillId="0" borderId="0" xfId="23" applyFont="1" applyAlignment="1">
      <alignment vertical="center" wrapText="1"/>
    </xf>
    <xf numFmtId="3" fontId="8" fillId="0" borderId="2" xfId="5" applyNumberFormat="1" applyFont="1" applyFill="1" applyBorder="1" applyAlignment="1">
      <alignment horizontal="center" vertical="center" wrapText="1"/>
    </xf>
    <xf numFmtId="43" fontId="8" fillId="0" borderId="2" xfId="23" applyFont="1" applyFill="1" applyBorder="1" applyAlignment="1">
      <alignment horizontal="right" vertical="center" wrapText="1"/>
    </xf>
    <xf numFmtId="4" fontId="8" fillId="0" borderId="2" xfId="5" applyNumberFormat="1" applyFont="1" applyFill="1" applyBorder="1" applyAlignment="1">
      <alignment horizontal="right" vertical="center" wrapText="1"/>
    </xf>
    <xf numFmtId="0" fontId="7" fillId="0" borderId="0" xfId="5" applyFont="1" applyFill="1" applyBorder="1" applyAlignment="1">
      <alignment horizontal="right" vertical="center" wrapText="1"/>
    </xf>
    <xf numFmtId="43" fontId="7" fillId="0" borderId="0" xfId="23" applyFont="1" applyFill="1" applyBorder="1" applyAlignment="1">
      <alignment horizontal="right" vertical="center" wrapText="1"/>
    </xf>
    <xf numFmtId="4" fontId="7" fillId="0" borderId="0" xfId="5" applyNumberFormat="1" applyFont="1" applyFill="1" applyBorder="1" applyAlignment="1">
      <alignment horizontal="right" vertical="center"/>
    </xf>
    <xf numFmtId="0" fontId="7" fillId="0" borderId="6" xfId="0" applyFont="1" applyFill="1" applyBorder="1" applyAlignment="1">
      <alignment horizontal="center" vertical="center" wrapText="1"/>
    </xf>
    <xf numFmtId="43" fontId="7" fillId="0" borderId="7" xfId="19" applyFont="1" applyFill="1" applyBorder="1" applyAlignment="1">
      <alignment horizontal="right" vertical="center" wrapText="1"/>
    </xf>
    <xf numFmtId="0" fontId="9" fillId="0" borderId="2" xfId="0" applyFont="1" applyFill="1" applyBorder="1" applyAlignment="1">
      <alignment vertical="top" wrapText="1"/>
    </xf>
    <xf numFmtId="0" fontId="8" fillId="0" borderId="3" xfId="1" applyFont="1" applyBorder="1" applyAlignment="1">
      <alignment horizontal="center" vertical="center" wrapText="1"/>
    </xf>
    <xf numFmtId="0" fontId="8" fillId="0" borderId="2"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8" fillId="0" borderId="3" xfId="1" applyFont="1" applyBorder="1" applyAlignment="1">
      <alignment horizontal="center" vertical="center" wrapText="1"/>
    </xf>
    <xf numFmtId="0" fontId="8" fillId="2" borderId="3" xfId="1" applyFont="1" applyFill="1" applyBorder="1" applyAlignment="1">
      <alignment horizontal="center" vertical="center" wrapText="1"/>
    </xf>
    <xf numFmtId="0" fontId="7" fillId="2" borderId="2" xfId="24" applyFont="1" applyFill="1" applyBorder="1" applyAlignment="1" applyProtection="1">
      <alignment horizontal="left" vertical="top" wrapText="1"/>
    </xf>
    <xf numFmtId="0" fontId="7" fillId="2" borderId="0" xfId="1" applyFont="1" applyFill="1"/>
    <xf numFmtId="0" fontId="7" fillId="0" borderId="2" xfId="1" applyFont="1" applyFill="1" applyBorder="1"/>
    <xf numFmtId="0" fontId="7" fillId="2" borderId="2" xfId="1" applyFont="1" applyFill="1" applyBorder="1"/>
    <xf numFmtId="2" fontId="7" fillId="0" borderId="2" xfId="1" applyNumberFormat="1" applyFont="1" applyFill="1" applyBorder="1" applyAlignment="1">
      <alignment vertical="center"/>
    </xf>
    <xf numFmtId="2" fontId="7" fillId="3" borderId="2" xfId="1" applyNumberFormat="1" applyFont="1" applyFill="1" applyBorder="1" applyAlignment="1">
      <alignment vertical="center"/>
    </xf>
    <xf numFmtId="2" fontId="7" fillId="4" borderId="2" xfId="1" applyNumberFormat="1" applyFont="1" applyFill="1" applyBorder="1" applyAlignment="1">
      <alignment vertical="center"/>
    </xf>
    <xf numFmtId="43" fontId="7" fillId="3" borderId="2" xfId="23" applyFont="1" applyFill="1" applyBorder="1" applyAlignment="1">
      <alignment horizontal="right" vertical="center" wrapText="1"/>
    </xf>
    <xf numFmtId="43" fontId="8" fillId="0" borderId="2" xfId="1" applyNumberFormat="1" applyFont="1" applyBorder="1" applyAlignment="1">
      <alignment horizontal="right" vertical="center" wrapText="1"/>
    </xf>
    <xf numFmtId="43" fontId="7" fillId="4" borderId="2" xfId="23" applyFont="1" applyFill="1" applyBorder="1" applyAlignment="1">
      <alignment horizontal="right" vertical="center" wrapText="1"/>
    </xf>
    <xf numFmtId="43" fontId="8" fillId="0" borderId="2" xfId="23" applyFont="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7" fillId="2" borderId="6" xfId="5" applyFont="1" applyFill="1" applyBorder="1" applyAlignment="1">
      <alignment horizontal="left" vertical="top" wrapText="1"/>
    </xf>
    <xf numFmtId="0" fontId="7" fillId="2" borderId="8" xfId="5" applyFont="1" applyFill="1" applyBorder="1" applyAlignment="1">
      <alignment horizontal="left" vertical="top"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43" fontId="7" fillId="2" borderId="6" xfId="19" applyFont="1" applyFill="1" applyBorder="1" applyAlignment="1">
      <alignment horizontal="right" vertical="center" wrapText="1"/>
    </xf>
    <xf numFmtId="43" fontId="7" fillId="2" borderId="8" xfId="19" applyFont="1" applyFill="1" applyBorder="1" applyAlignment="1">
      <alignment horizontal="right" vertical="center" wrapText="1"/>
    </xf>
    <xf numFmtId="4" fontId="7" fillId="2" borderId="6" xfId="0" applyNumberFormat="1" applyFont="1" applyFill="1" applyBorder="1" applyAlignment="1">
      <alignment horizontal="right" vertical="center"/>
    </xf>
    <xf numFmtId="4" fontId="7" fillId="2" borderId="8" xfId="0" applyNumberFormat="1" applyFont="1" applyFill="1" applyBorder="1" applyAlignment="1">
      <alignment horizontal="right" vertical="center"/>
    </xf>
    <xf numFmtId="0" fontId="7" fillId="0" borderId="6" xfId="1" applyFont="1" applyFill="1" applyBorder="1" applyAlignment="1">
      <alignment horizontal="center"/>
    </xf>
    <xf numFmtId="0" fontId="7" fillId="0" borderId="8" xfId="1" applyFont="1" applyFill="1" applyBorder="1" applyAlignment="1">
      <alignment horizontal="center"/>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cellXfs>
  <cellStyles count="25">
    <cellStyle name="TableStyleLight1" xfId="22"/>
    <cellStyle name="Гиперссылка" xfId="24" builtinId="8"/>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abSelected="1" view="pageBreakPreview" zoomScale="60" workbookViewId="0">
      <selection activeCell="H24" sqref="H24:U24"/>
    </sheetView>
  </sheetViews>
  <sheetFormatPr defaultColWidth="8.85546875" defaultRowHeight="15.75" x14ac:dyDescent="0.25"/>
  <cols>
    <col min="1" max="1" width="8.85546875" style="1" customWidth="1"/>
    <col min="2" max="2" width="60.140625" style="1" customWidth="1"/>
    <col min="3" max="3" width="60.85546875" style="1" customWidth="1"/>
    <col min="4" max="4" width="13.28515625" style="24" customWidth="1"/>
    <col min="5" max="5" width="11" style="24" customWidth="1"/>
    <col min="6" max="6" width="16.5703125" style="25" customWidth="1"/>
    <col min="7" max="7" width="18.140625" style="24" customWidth="1"/>
    <col min="8" max="8" width="17.7109375" style="1" customWidth="1"/>
    <col min="9" max="10" width="17.5703125" style="1" customWidth="1"/>
    <col min="11" max="12" width="17.7109375" style="1" customWidth="1"/>
    <col min="13" max="13" width="22.140625" style="1" customWidth="1"/>
    <col min="14" max="15" width="17.7109375" style="1" customWidth="1"/>
    <col min="16" max="17" width="17.85546875" style="1" customWidth="1"/>
    <col min="18" max="20" width="17.42578125" style="1" customWidth="1"/>
    <col min="21" max="21" width="17.5703125" style="1" customWidth="1"/>
    <col min="22" max="16384" width="8.85546875" style="1"/>
  </cols>
  <sheetData>
    <row r="1" spans="1:21" x14ac:dyDescent="0.25">
      <c r="E1" s="24" t="s">
        <v>0</v>
      </c>
    </row>
    <row r="2" spans="1:21" x14ac:dyDescent="0.25">
      <c r="E2" s="24" t="s">
        <v>77</v>
      </c>
    </row>
    <row r="4" spans="1:21" ht="15.75" customHeight="1" x14ac:dyDescent="0.25">
      <c r="A4" s="53" t="s">
        <v>1</v>
      </c>
      <c r="B4" s="53"/>
      <c r="C4" s="53"/>
      <c r="D4" s="53"/>
      <c r="E4" s="53"/>
      <c r="F4" s="53"/>
      <c r="G4" s="53"/>
    </row>
    <row r="5" spans="1:21" ht="46.5" customHeight="1" x14ac:dyDescent="0.25">
      <c r="A5" s="2" t="s">
        <v>2</v>
      </c>
      <c r="B5" s="2" t="s">
        <v>3</v>
      </c>
      <c r="C5" s="2" t="s">
        <v>9</v>
      </c>
      <c r="D5" s="2" t="s">
        <v>4</v>
      </c>
      <c r="E5" s="2" t="s">
        <v>5</v>
      </c>
      <c r="F5" s="16" t="s">
        <v>6</v>
      </c>
      <c r="G5" s="2" t="s">
        <v>7</v>
      </c>
      <c r="H5" s="2" t="s">
        <v>57</v>
      </c>
      <c r="I5" s="2" t="s">
        <v>65</v>
      </c>
      <c r="J5" s="2" t="s">
        <v>66</v>
      </c>
      <c r="K5" s="2" t="s">
        <v>67</v>
      </c>
      <c r="L5" s="2" t="s">
        <v>68</v>
      </c>
      <c r="M5" s="2" t="s">
        <v>58</v>
      </c>
      <c r="N5" s="2" t="s">
        <v>69</v>
      </c>
      <c r="O5" s="2" t="s">
        <v>70</v>
      </c>
      <c r="P5" s="2" t="s">
        <v>71</v>
      </c>
      <c r="Q5" s="2" t="s">
        <v>72</v>
      </c>
      <c r="R5" s="2" t="s">
        <v>73</v>
      </c>
      <c r="S5" s="2" t="s">
        <v>74</v>
      </c>
      <c r="T5" s="2" t="s">
        <v>75</v>
      </c>
      <c r="U5" s="2" t="s">
        <v>76</v>
      </c>
    </row>
    <row r="6" spans="1:21" s="3" customFormat="1" ht="17.25" customHeight="1" x14ac:dyDescent="0.25">
      <c r="A6" s="54" t="s">
        <v>12</v>
      </c>
      <c r="B6" s="55"/>
      <c r="C6" s="55"/>
      <c r="D6" s="55"/>
      <c r="E6" s="55"/>
      <c r="F6" s="55"/>
      <c r="G6" s="56"/>
      <c r="H6" s="42"/>
      <c r="I6" s="42"/>
      <c r="J6" s="42"/>
      <c r="K6" s="42"/>
      <c r="L6" s="42"/>
      <c r="M6" s="42"/>
      <c r="N6" s="42"/>
      <c r="O6" s="42"/>
      <c r="P6" s="42"/>
      <c r="Q6" s="42"/>
      <c r="R6" s="42"/>
      <c r="S6" s="42"/>
      <c r="T6" s="42"/>
      <c r="U6" s="42"/>
    </row>
    <row r="7" spans="1:21" s="3" customFormat="1" ht="20.25" customHeight="1" x14ac:dyDescent="0.25">
      <c r="A7" s="11">
        <v>1</v>
      </c>
      <c r="B7" s="14" t="s">
        <v>13</v>
      </c>
      <c r="C7" s="14" t="s">
        <v>13</v>
      </c>
      <c r="D7" s="13" t="s">
        <v>15</v>
      </c>
      <c r="E7" s="13">
        <v>500</v>
      </c>
      <c r="F7" s="17">
        <v>145</v>
      </c>
      <c r="G7" s="15">
        <f>E7*F7</f>
        <v>72500</v>
      </c>
      <c r="H7" s="42"/>
      <c r="I7" s="42"/>
      <c r="J7" s="42"/>
      <c r="K7" s="42"/>
      <c r="L7" s="42"/>
      <c r="M7" s="42"/>
      <c r="N7" s="42"/>
      <c r="O7" s="42"/>
      <c r="P7" s="42"/>
      <c r="Q7" s="42"/>
      <c r="R7" s="42"/>
      <c r="S7" s="42"/>
      <c r="T7" s="42"/>
      <c r="U7" s="42"/>
    </row>
    <row r="8" spans="1:21" s="3" customFormat="1" ht="19.5" customHeight="1" x14ac:dyDescent="0.25">
      <c r="A8" s="12">
        <v>2</v>
      </c>
      <c r="B8" s="14" t="s">
        <v>14</v>
      </c>
      <c r="C8" s="14" t="s">
        <v>14</v>
      </c>
      <c r="D8" s="10" t="s">
        <v>15</v>
      </c>
      <c r="E8" s="10">
        <v>6</v>
      </c>
      <c r="F8" s="17">
        <v>23000</v>
      </c>
      <c r="G8" s="15">
        <f t="shared" ref="G8:G14" si="0">E8*F8</f>
        <v>138000</v>
      </c>
      <c r="H8" s="42"/>
      <c r="I8" s="42"/>
      <c r="J8" s="42"/>
      <c r="K8" s="42"/>
      <c r="L8" s="42"/>
      <c r="M8" s="42"/>
      <c r="N8" s="42"/>
      <c r="O8" s="42"/>
      <c r="P8" s="42"/>
      <c r="Q8" s="42"/>
      <c r="R8" s="42"/>
      <c r="S8" s="42"/>
      <c r="T8" s="42"/>
      <c r="U8" s="42"/>
    </row>
    <row r="9" spans="1:21" s="3" customFormat="1" ht="22.5" customHeight="1" x14ac:dyDescent="0.25">
      <c r="A9" s="12">
        <v>3</v>
      </c>
      <c r="B9" s="14" t="s">
        <v>55</v>
      </c>
      <c r="C9" s="14" t="s">
        <v>55</v>
      </c>
      <c r="D9" s="10" t="s">
        <v>16</v>
      </c>
      <c r="E9" s="10">
        <v>2</v>
      </c>
      <c r="F9" s="17">
        <v>44000</v>
      </c>
      <c r="G9" s="15">
        <f t="shared" si="0"/>
        <v>88000</v>
      </c>
      <c r="H9" s="42"/>
      <c r="I9" s="42"/>
      <c r="J9" s="42"/>
      <c r="K9" s="42"/>
      <c r="L9" s="42"/>
      <c r="M9" s="42"/>
      <c r="N9" s="42"/>
      <c r="O9" s="42"/>
      <c r="P9" s="42"/>
      <c r="Q9" s="42"/>
      <c r="R9" s="42"/>
      <c r="S9" s="42"/>
      <c r="T9" s="42"/>
      <c r="U9" s="42"/>
    </row>
    <row r="10" spans="1:21" s="3" customFormat="1" ht="21.75" customHeight="1" x14ac:dyDescent="0.25">
      <c r="A10" s="35">
        <v>4</v>
      </c>
      <c r="B10" s="14" t="s">
        <v>54</v>
      </c>
      <c r="C10" s="14" t="s">
        <v>54</v>
      </c>
      <c r="D10" s="10" t="s">
        <v>17</v>
      </c>
      <c r="E10" s="10">
        <v>320</v>
      </c>
      <c r="F10" s="17">
        <v>2700</v>
      </c>
      <c r="G10" s="15">
        <f t="shared" si="0"/>
        <v>864000</v>
      </c>
      <c r="H10" s="42"/>
      <c r="I10" s="42"/>
      <c r="J10" s="42"/>
      <c r="K10" s="42"/>
      <c r="L10" s="42"/>
      <c r="M10" s="42"/>
      <c r="N10" s="46">
        <v>2025</v>
      </c>
      <c r="O10" s="49">
        <f>N10*E10</f>
        <v>648000</v>
      </c>
      <c r="P10" s="42"/>
      <c r="Q10" s="42"/>
      <c r="R10" s="42"/>
      <c r="S10" s="42"/>
      <c r="T10" s="42"/>
      <c r="U10" s="42"/>
    </row>
    <row r="11" spans="1:21" s="41" customFormat="1" ht="52.5" customHeight="1" x14ac:dyDescent="0.25">
      <c r="A11" s="39">
        <v>5</v>
      </c>
      <c r="B11" s="40" t="s">
        <v>28</v>
      </c>
      <c r="C11" s="40" t="s">
        <v>28</v>
      </c>
      <c r="D11" s="10" t="s">
        <v>18</v>
      </c>
      <c r="E11" s="10">
        <v>12</v>
      </c>
      <c r="F11" s="17">
        <v>72000</v>
      </c>
      <c r="G11" s="15">
        <f t="shared" si="0"/>
        <v>864000</v>
      </c>
      <c r="H11" s="43"/>
      <c r="I11" s="43"/>
      <c r="J11" s="43"/>
      <c r="K11" s="43"/>
      <c r="L11" s="43"/>
      <c r="M11" s="43"/>
      <c r="N11" s="43"/>
      <c r="O11" s="43"/>
      <c r="P11" s="43"/>
      <c r="Q11" s="43"/>
      <c r="R11" s="43"/>
      <c r="S11" s="43"/>
      <c r="T11" s="43"/>
      <c r="U11" s="43"/>
    </row>
    <row r="12" spans="1:21" s="3" customFormat="1" ht="19.5" customHeight="1" x14ac:dyDescent="0.25">
      <c r="A12" s="35">
        <v>6</v>
      </c>
      <c r="B12" s="20" t="s">
        <v>29</v>
      </c>
      <c r="C12" s="20" t="s">
        <v>29</v>
      </c>
      <c r="D12" s="18" t="s">
        <v>18</v>
      </c>
      <c r="E12" s="18">
        <v>9</v>
      </c>
      <c r="F12" s="19">
        <v>2500</v>
      </c>
      <c r="G12" s="15">
        <f t="shared" si="0"/>
        <v>22500</v>
      </c>
      <c r="H12" s="42"/>
      <c r="I12" s="42"/>
      <c r="J12" s="42"/>
      <c r="K12" s="42"/>
      <c r="L12" s="42"/>
      <c r="M12" s="42"/>
      <c r="N12" s="42"/>
      <c r="O12" s="42"/>
      <c r="P12" s="42"/>
      <c r="Q12" s="42"/>
      <c r="R12" s="42"/>
      <c r="S12" s="42"/>
      <c r="T12" s="42"/>
      <c r="U12" s="42"/>
    </row>
    <row r="13" spans="1:21" s="3" customFormat="1" ht="33" customHeight="1" x14ac:dyDescent="0.25">
      <c r="A13" s="35">
        <v>7</v>
      </c>
      <c r="B13" s="14" t="s">
        <v>30</v>
      </c>
      <c r="C13" s="14" t="s">
        <v>30</v>
      </c>
      <c r="D13" s="13" t="s">
        <v>15</v>
      </c>
      <c r="E13" s="10">
        <v>15</v>
      </c>
      <c r="F13" s="17">
        <v>320</v>
      </c>
      <c r="G13" s="15">
        <f t="shared" si="0"/>
        <v>4800</v>
      </c>
      <c r="H13" s="42"/>
      <c r="I13" s="42"/>
      <c r="J13" s="42"/>
      <c r="K13" s="42"/>
      <c r="L13" s="42"/>
      <c r="M13" s="42"/>
      <c r="N13" s="42"/>
      <c r="O13" s="42"/>
      <c r="P13" s="42"/>
      <c r="Q13" s="42"/>
      <c r="R13" s="42"/>
      <c r="S13" s="42"/>
      <c r="T13" s="42"/>
      <c r="U13" s="42"/>
    </row>
    <row r="14" spans="1:21" s="3" customFormat="1" ht="51" customHeight="1" x14ac:dyDescent="0.25">
      <c r="A14" s="35">
        <v>8</v>
      </c>
      <c r="B14" s="20" t="s">
        <v>19</v>
      </c>
      <c r="C14" s="20" t="s">
        <v>19</v>
      </c>
      <c r="D14" s="22" t="s">
        <v>20</v>
      </c>
      <c r="E14" s="22">
        <v>70</v>
      </c>
      <c r="F14" s="19">
        <v>530.16</v>
      </c>
      <c r="G14" s="15">
        <f t="shared" si="0"/>
        <v>37111.199999999997</v>
      </c>
      <c r="H14" s="42"/>
      <c r="I14" s="42"/>
      <c r="J14" s="42"/>
      <c r="K14" s="42"/>
      <c r="L14" s="42"/>
      <c r="M14" s="42"/>
      <c r="N14" s="42"/>
      <c r="O14" s="42"/>
      <c r="P14" s="42"/>
      <c r="Q14" s="42"/>
      <c r="R14" s="42"/>
      <c r="S14" s="42"/>
      <c r="T14" s="42"/>
      <c r="U14" s="42"/>
    </row>
    <row r="15" spans="1:21" s="3" customFormat="1" ht="30.75" customHeight="1" x14ac:dyDescent="0.25">
      <c r="A15" s="35">
        <v>9</v>
      </c>
      <c r="B15" s="21" t="s">
        <v>21</v>
      </c>
      <c r="C15" s="21" t="s">
        <v>21</v>
      </c>
      <c r="D15" s="18" t="s">
        <v>18</v>
      </c>
      <c r="E15" s="18">
        <f>1800+500+300</f>
        <v>2600</v>
      </c>
      <c r="F15" s="19">
        <v>89</v>
      </c>
      <c r="G15" s="15">
        <f t="shared" ref="G15:G30" si="1">E15*F15</f>
        <v>231400</v>
      </c>
      <c r="H15" s="44">
        <v>75</v>
      </c>
      <c r="I15" s="42"/>
      <c r="J15" s="42"/>
      <c r="K15" s="42"/>
      <c r="L15" s="42"/>
      <c r="M15" s="42"/>
      <c r="N15" s="42"/>
      <c r="O15" s="42"/>
      <c r="P15" s="45">
        <v>61.5</v>
      </c>
      <c r="Q15" s="47">
        <f>P15*E15</f>
        <v>159900</v>
      </c>
      <c r="R15" s="42"/>
      <c r="S15" s="42"/>
      <c r="T15" s="42"/>
      <c r="U15" s="42"/>
    </row>
    <row r="16" spans="1:21" s="3" customFormat="1" ht="33" customHeight="1" x14ac:dyDescent="0.25">
      <c r="A16" s="35">
        <v>10</v>
      </c>
      <c r="B16" s="20" t="s">
        <v>31</v>
      </c>
      <c r="C16" s="20" t="s">
        <v>31</v>
      </c>
      <c r="D16" s="18" t="s">
        <v>18</v>
      </c>
      <c r="E16" s="18">
        <v>1200</v>
      </c>
      <c r="F16" s="19">
        <v>194.8</v>
      </c>
      <c r="G16" s="15">
        <f t="shared" si="1"/>
        <v>233760</v>
      </c>
      <c r="H16" s="42"/>
      <c r="I16" s="45">
        <v>72</v>
      </c>
      <c r="J16" s="47">
        <f>I16*E16</f>
        <v>86400</v>
      </c>
      <c r="K16" s="42"/>
      <c r="L16" s="42"/>
      <c r="M16" s="42"/>
      <c r="N16" s="42"/>
      <c r="O16" s="42"/>
      <c r="P16" s="44">
        <v>135</v>
      </c>
      <c r="Q16" s="44"/>
      <c r="R16" s="42"/>
      <c r="S16" s="42"/>
      <c r="T16" s="42"/>
      <c r="U16" s="42"/>
    </row>
    <row r="17" spans="1:21" s="3" customFormat="1" ht="33.75" customHeight="1" x14ac:dyDescent="0.25">
      <c r="A17" s="35">
        <v>11</v>
      </c>
      <c r="B17" s="20" t="s">
        <v>32</v>
      </c>
      <c r="C17" s="20" t="s">
        <v>32</v>
      </c>
      <c r="D17" s="18" t="s">
        <v>18</v>
      </c>
      <c r="E17" s="18">
        <v>35</v>
      </c>
      <c r="F17" s="19">
        <v>8590</v>
      </c>
      <c r="G17" s="15">
        <f t="shared" si="1"/>
        <v>300650</v>
      </c>
      <c r="H17" s="42"/>
      <c r="I17" s="42"/>
      <c r="J17" s="42"/>
      <c r="K17" s="42"/>
      <c r="L17" s="42"/>
      <c r="M17" s="42"/>
      <c r="N17" s="42"/>
      <c r="O17" s="42"/>
      <c r="P17" s="42"/>
      <c r="Q17" s="42"/>
      <c r="R17" s="42"/>
      <c r="S17" s="42"/>
      <c r="T17" s="42"/>
      <c r="U17" s="42"/>
    </row>
    <row r="18" spans="1:21" s="3" customFormat="1" ht="33" customHeight="1" x14ac:dyDescent="0.25">
      <c r="A18" s="35">
        <v>12</v>
      </c>
      <c r="B18" s="20" t="s">
        <v>33</v>
      </c>
      <c r="C18" s="20" t="s">
        <v>33</v>
      </c>
      <c r="D18" s="22" t="s">
        <v>16</v>
      </c>
      <c r="E18" s="22">
        <v>30</v>
      </c>
      <c r="F18" s="19">
        <v>23500</v>
      </c>
      <c r="G18" s="15">
        <f t="shared" si="1"/>
        <v>705000</v>
      </c>
      <c r="H18" s="42"/>
      <c r="I18" s="42"/>
      <c r="J18" s="42"/>
      <c r="K18" s="42"/>
      <c r="L18" s="42"/>
      <c r="M18" s="42"/>
      <c r="N18" s="42"/>
      <c r="O18" s="42"/>
      <c r="P18" s="42"/>
      <c r="Q18" s="42"/>
      <c r="R18" s="42"/>
      <c r="S18" s="42"/>
      <c r="T18" s="42"/>
      <c r="U18" s="42"/>
    </row>
    <row r="19" spans="1:21" s="3" customFormat="1" ht="32.25" customHeight="1" x14ac:dyDescent="0.25">
      <c r="A19" s="35">
        <v>13</v>
      </c>
      <c r="B19" s="20" t="s">
        <v>34</v>
      </c>
      <c r="C19" s="20" t="s">
        <v>34</v>
      </c>
      <c r="D19" s="22" t="s">
        <v>16</v>
      </c>
      <c r="E19" s="22">
        <v>2</v>
      </c>
      <c r="F19" s="19">
        <v>23500</v>
      </c>
      <c r="G19" s="15">
        <f t="shared" si="1"/>
        <v>47000</v>
      </c>
      <c r="H19" s="42"/>
      <c r="I19" s="42"/>
      <c r="J19" s="42"/>
      <c r="K19" s="42"/>
      <c r="L19" s="42"/>
      <c r="M19" s="42"/>
      <c r="N19" s="42"/>
      <c r="O19" s="42"/>
      <c r="P19" s="42"/>
      <c r="Q19" s="42"/>
      <c r="R19" s="42"/>
      <c r="S19" s="42"/>
      <c r="T19" s="42"/>
      <c r="U19" s="42"/>
    </row>
    <row r="20" spans="1:21" s="3" customFormat="1" ht="34.5" customHeight="1" x14ac:dyDescent="0.25">
      <c r="A20" s="35">
        <v>14</v>
      </c>
      <c r="B20" s="20" t="s">
        <v>35</v>
      </c>
      <c r="C20" s="20" t="s">
        <v>35</v>
      </c>
      <c r="D20" s="22" t="s">
        <v>16</v>
      </c>
      <c r="E20" s="22">
        <v>10</v>
      </c>
      <c r="F20" s="19">
        <v>23500</v>
      </c>
      <c r="G20" s="15">
        <f t="shared" si="1"/>
        <v>235000</v>
      </c>
      <c r="H20" s="42"/>
      <c r="I20" s="42"/>
      <c r="J20" s="42"/>
      <c r="K20" s="42"/>
      <c r="L20" s="42"/>
      <c r="M20" s="42"/>
      <c r="N20" s="42"/>
      <c r="O20" s="42"/>
      <c r="P20" s="42"/>
      <c r="Q20" s="42"/>
      <c r="R20" s="42"/>
      <c r="S20" s="42"/>
      <c r="T20" s="42"/>
      <c r="U20" s="42"/>
    </row>
    <row r="21" spans="1:21" s="3" customFormat="1" ht="211.5" customHeight="1" x14ac:dyDescent="0.25">
      <c r="A21" s="38">
        <v>15</v>
      </c>
      <c r="B21" s="14" t="s">
        <v>52</v>
      </c>
      <c r="C21" s="14" t="s">
        <v>53</v>
      </c>
      <c r="D21" s="10" t="s">
        <v>15</v>
      </c>
      <c r="E21" s="22">
        <v>20</v>
      </c>
      <c r="F21" s="17">
        <v>500</v>
      </c>
      <c r="G21" s="15">
        <f t="shared" si="1"/>
        <v>10000</v>
      </c>
      <c r="H21" s="69" t="s">
        <v>78</v>
      </c>
      <c r="I21" s="70"/>
      <c r="J21" s="70"/>
      <c r="K21" s="70"/>
      <c r="L21" s="70"/>
      <c r="M21" s="70"/>
      <c r="N21" s="70"/>
      <c r="O21" s="70"/>
      <c r="P21" s="70"/>
      <c r="Q21" s="70"/>
      <c r="R21" s="70"/>
      <c r="S21" s="70"/>
      <c r="T21" s="70"/>
      <c r="U21" s="71"/>
    </row>
    <row r="22" spans="1:21" s="3" customFormat="1" ht="211.5" customHeight="1" x14ac:dyDescent="0.25">
      <c r="A22" s="35">
        <v>16</v>
      </c>
      <c r="B22" s="14" t="s">
        <v>46</v>
      </c>
      <c r="C22" s="14" t="s">
        <v>22</v>
      </c>
      <c r="D22" s="10" t="s">
        <v>15</v>
      </c>
      <c r="E22" s="10">
        <f>520+50</f>
        <v>570</v>
      </c>
      <c r="F22" s="17">
        <v>500</v>
      </c>
      <c r="G22" s="15">
        <f t="shared" si="1"/>
        <v>285000</v>
      </c>
      <c r="H22" s="69" t="s">
        <v>78</v>
      </c>
      <c r="I22" s="70"/>
      <c r="J22" s="70"/>
      <c r="K22" s="70"/>
      <c r="L22" s="70"/>
      <c r="M22" s="70"/>
      <c r="N22" s="70"/>
      <c r="O22" s="70"/>
      <c r="P22" s="70"/>
      <c r="Q22" s="70"/>
      <c r="R22" s="70"/>
      <c r="S22" s="70"/>
      <c r="T22" s="70"/>
      <c r="U22" s="71"/>
    </row>
    <row r="23" spans="1:21" s="3" customFormat="1" ht="210.75" customHeight="1" x14ac:dyDescent="0.25">
      <c r="A23" s="35">
        <v>17</v>
      </c>
      <c r="B23" s="14" t="s">
        <v>47</v>
      </c>
      <c r="C23" s="14" t="s">
        <v>23</v>
      </c>
      <c r="D23" s="10" t="s">
        <v>15</v>
      </c>
      <c r="E23" s="10">
        <f>350+30</f>
        <v>380</v>
      </c>
      <c r="F23" s="17">
        <v>500</v>
      </c>
      <c r="G23" s="15">
        <f t="shared" si="1"/>
        <v>190000</v>
      </c>
      <c r="H23" s="69" t="s">
        <v>78</v>
      </c>
      <c r="I23" s="70"/>
      <c r="J23" s="70"/>
      <c r="K23" s="70"/>
      <c r="L23" s="70"/>
      <c r="M23" s="70"/>
      <c r="N23" s="70"/>
      <c r="O23" s="70"/>
      <c r="P23" s="70"/>
      <c r="Q23" s="70"/>
      <c r="R23" s="70"/>
      <c r="S23" s="70"/>
      <c r="T23" s="70"/>
      <c r="U23" s="71"/>
    </row>
    <row r="24" spans="1:21" s="3" customFormat="1" ht="210" customHeight="1" x14ac:dyDescent="0.25">
      <c r="A24" s="35">
        <v>18</v>
      </c>
      <c r="B24" s="14" t="s">
        <v>48</v>
      </c>
      <c r="C24" s="14" t="s">
        <v>24</v>
      </c>
      <c r="D24" s="10" t="s">
        <v>15</v>
      </c>
      <c r="E24" s="10">
        <v>150</v>
      </c>
      <c r="F24" s="17">
        <v>500</v>
      </c>
      <c r="G24" s="15">
        <f t="shared" si="1"/>
        <v>75000</v>
      </c>
      <c r="H24" s="69" t="s">
        <v>78</v>
      </c>
      <c r="I24" s="70"/>
      <c r="J24" s="70"/>
      <c r="K24" s="70"/>
      <c r="L24" s="70"/>
      <c r="M24" s="70"/>
      <c r="N24" s="70"/>
      <c r="O24" s="70"/>
      <c r="P24" s="70"/>
      <c r="Q24" s="70"/>
      <c r="R24" s="70"/>
      <c r="S24" s="70"/>
      <c r="T24" s="70"/>
      <c r="U24" s="71"/>
    </row>
    <row r="25" spans="1:21" s="3" customFormat="1" ht="19.5" customHeight="1" x14ac:dyDescent="0.25">
      <c r="A25" s="35">
        <v>19</v>
      </c>
      <c r="B25" s="14" t="s">
        <v>26</v>
      </c>
      <c r="C25" s="14" t="s">
        <v>26</v>
      </c>
      <c r="D25" s="13" t="s">
        <v>15</v>
      </c>
      <c r="E25" s="13">
        <v>15</v>
      </c>
      <c r="F25" s="17">
        <v>1035</v>
      </c>
      <c r="G25" s="15">
        <f t="shared" si="1"/>
        <v>15525</v>
      </c>
      <c r="H25" s="42"/>
      <c r="I25" s="42"/>
      <c r="J25" s="42"/>
      <c r="K25" s="42"/>
      <c r="L25" s="42"/>
      <c r="M25" s="42"/>
      <c r="N25" s="42"/>
      <c r="O25" s="42"/>
      <c r="P25" s="42"/>
      <c r="Q25" s="42"/>
      <c r="R25" s="42"/>
      <c r="S25" s="42"/>
      <c r="T25" s="42"/>
      <c r="U25" s="42"/>
    </row>
    <row r="26" spans="1:21" s="3" customFormat="1" ht="192" customHeight="1" x14ac:dyDescent="0.25">
      <c r="A26" s="35">
        <v>20</v>
      </c>
      <c r="B26" s="14" t="s">
        <v>45</v>
      </c>
      <c r="C26" s="14" t="s">
        <v>27</v>
      </c>
      <c r="D26" s="10" t="s">
        <v>18</v>
      </c>
      <c r="E26" s="10">
        <f>10+20</f>
        <v>30</v>
      </c>
      <c r="F26" s="17">
        <v>500</v>
      </c>
      <c r="G26" s="15">
        <f t="shared" si="1"/>
        <v>15000</v>
      </c>
      <c r="H26" s="69" t="s">
        <v>78</v>
      </c>
      <c r="I26" s="70"/>
      <c r="J26" s="70"/>
      <c r="K26" s="70"/>
      <c r="L26" s="70"/>
      <c r="M26" s="70"/>
      <c r="N26" s="70"/>
      <c r="O26" s="70"/>
      <c r="P26" s="70"/>
      <c r="Q26" s="70"/>
      <c r="R26" s="70"/>
      <c r="S26" s="70"/>
      <c r="T26" s="70"/>
      <c r="U26" s="71"/>
    </row>
    <row r="27" spans="1:21" s="3" customFormat="1" ht="19.5" customHeight="1" x14ac:dyDescent="0.25">
      <c r="A27" s="35">
        <v>21</v>
      </c>
      <c r="B27" s="14" t="s">
        <v>25</v>
      </c>
      <c r="C27" s="14" t="s">
        <v>25</v>
      </c>
      <c r="D27" s="10" t="s">
        <v>15</v>
      </c>
      <c r="E27" s="10">
        <v>70</v>
      </c>
      <c r="F27" s="17">
        <v>400</v>
      </c>
      <c r="G27" s="15">
        <f t="shared" si="1"/>
        <v>28000</v>
      </c>
      <c r="H27" s="42"/>
      <c r="I27" s="42"/>
      <c r="J27" s="42"/>
      <c r="K27" s="42"/>
      <c r="L27" s="42"/>
      <c r="M27" s="42"/>
      <c r="N27" s="42"/>
      <c r="O27" s="42"/>
      <c r="P27" s="42"/>
      <c r="Q27" s="42"/>
      <c r="R27" s="42"/>
      <c r="S27" s="42"/>
      <c r="T27" s="42"/>
      <c r="U27" s="42"/>
    </row>
    <row r="28" spans="1:21" s="3" customFormat="1" ht="36" customHeight="1" x14ac:dyDescent="0.25">
      <c r="A28" s="35">
        <v>22</v>
      </c>
      <c r="B28" s="14" t="s">
        <v>36</v>
      </c>
      <c r="C28" s="14" t="s">
        <v>36</v>
      </c>
      <c r="D28" s="10" t="s">
        <v>18</v>
      </c>
      <c r="E28" s="10">
        <v>50</v>
      </c>
      <c r="F28" s="17">
        <v>3000</v>
      </c>
      <c r="G28" s="15">
        <f t="shared" si="1"/>
        <v>150000</v>
      </c>
      <c r="H28" s="42"/>
      <c r="I28" s="42"/>
      <c r="J28" s="42"/>
      <c r="K28" s="42"/>
      <c r="L28" s="42"/>
      <c r="M28" s="42"/>
      <c r="N28" s="42"/>
      <c r="O28" s="42"/>
      <c r="P28" s="42"/>
      <c r="Q28" s="42"/>
      <c r="R28" s="42"/>
      <c r="S28" s="42"/>
      <c r="T28" s="42"/>
      <c r="U28" s="42"/>
    </row>
    <row r="29" spans="1:21" s="3" customFormat="1" ht="48" customHeight="1" x14ac:dyDescent="0.25">
      <c r="A29" s="35">
        <v>23</v>
      </c>
      <c r="B29" s="20" t="s">
        <v>44</v>
      </c>
      <c r="C29" s="20" t="s">
        <v>44</v>
      </c>
      <c r="D29" s="18" t="s">
        <v>15</v>
      </c>
      <c r="E29" s="22">
        <v>800</v>
      </c>
      <c r="F29" s="19">
        <v>1280</v>
      </c>
      <c r="G29" s="15">
        <f t="shared" si="1"/>
        <v>1024000</v>
      </c>
      <c r="H29" s="42"/>
      <c r="I29" s="42"/>
      <c r="J29" s="42"/>
      <c r="K29" s="42"/>
      <c r="L29" s="42"/>
      <c r="M29" s="42"/>
      <c r="N29" s="42"/>
      <c r="O29" s="42"/>
      <c r="P29" s="42"/>
      <c r="Q29" s="42"/>
      <c r="R29" s="42"/>
      <c r="S29" s="42"/>
      <c r="T29" s="42"/>
      <c r="U29" s="42"/>
    </row>
    <row r="30" spans="1:21" s="3" customFormat="1" ht="36" customHeight="1" x14ac:dyDescent="0.25">
      <c r="A30" s="35">
        <v>24</v>
      </c>
      <c r="B30" s="20" t="s">
        <v>37</v>
      </c>
      <c r="C30" s="20" t="s">
        <v>37</v>
      </c>
      <c r="D30" s="18" t="s">
        <v>18</v>
      </c>
      <c r="E30" s="18">
        <v>13</v>
      </c>
      <c r="F30" s="19">
        <v>13500</v>
      </c>
      <c r="G30" s="15">
        <f t="shared" si="1"/>
        <v>175500</v>
      </c>
      <c r="H30" s="42"/>
      <c r="I30" s="42"/>
      <c r="J30" s="42"/>
      <c r="K30" s="42"/>
      <c r="L30" s="42"/>
      <c r="M30" s="42"/>
      <c r="N30" s="42"/>
      <c r="O30" s="42"/>
      <c r="P30" s="42"/>
      <c r="Q30" s="42"/>
      <c r="R30" s="42"/>
      <c r="S30" s="42"/>
      <c r="T30" s="42"/>
      <c r="U30" s="42"/>
    </row>
    <row r="31" spans="1:21" s="3" customFormat="1" ht="21" customHeight="1" x14ac:dyDescent="0.25">
      <c r="A31" s="35">
        <v>25</v>
      </c>
      <c r="B31" s="20" t="s">
        <v>43</v>
      </c>
      <c r="C31" s="20" t="s">
        <v>43</v>
      </c>
      <c r="D31" s="18" t="s">
        <v>18</v>
      </c>
      <c r="E31" s="18">
        <v>150</v>
      </c>
      <c r="F31" s="19">
        <v>950</v>
      </c>
      <c r="G31" s="15">
        <f>E31*F31</f>
        <v>142500</v>
      </c>
      <c r="H31" s="42"/>
      <c r="I31" s="42"/>
      <c r="J31" s="42"/>
      <c r="K31" s="42"/>
      <c r="L31" s="42"/>
      <c r="M31" s="42"/>
      <c r="N31" s="42"/>
      <c r="O31" s="42"/>
      <c r="P31" s="42"/>
      <c r="Q31" s="42"/>
      <c r="R31" s="42"/>
      <c r="S31" s="42"/>
      <c r="T31" s="42"/>
      <c r="U31" s="42"/>
    </row>
    <row r="32" spans="1:21" s="3" customFormat="1" ht="81.75" customHeight="1" x14ac:dyDescent="0.25">
      <c r="A32" s="35">
        <v>26</v>
      </c>
      <c r="B32" s="20" t="s">
        <v>56</v>
      </c>
      <c r="C32" s="20" t="s">
        <v>56</v>
      </c>
      <c r="D32" s="18" t="s">
        <v>18</v>
      </c>
      <c r="E32" s="18">
        <v>8</v>
      </c>
      <c r="F32" s="19">
        <v>168810</v>
      </c>
      <c r="G32" s="15">
        <f t="shared" ref="G32:G38" si="2">E32*F32</f>
        <v>1350480</v>
      </c>
      <c r="H32" s="42"/>
      <c r="I32" s="42"/>
      <c r="J32" s="42"/>
      <c r="K32" s="42"/>
      <c r="L32" s="42"/>
      <c r="M32" s="42"/>
      <c r="N32" s="42"/>
      <c r="O32" s="42"/>
      <c r="P32" s="42"/>
      <c r="Q32" s="42"/>
      <c r="R32" s="42"/>
      <c r="S32" s="42"/>
      <c r="T32" s="42"/>
      <c r="U32" s="42"/>
    </row>
    <row r="33" spans="1:21" s="3" customFormat="1" ht="48.75" customHeight="1" x14ac:dyDescent="0.25">
      <c r="A33" s="35">
        <v>27</v>
      </c>
      <c r="B33" s="34" t="s">
        <v>38</v>
      </c>
      <c r="C33" s="23" t="s">
        <v>38</v>
      </c>
      <c r="D33" s="32" t="s">
        <v>39</v>
      </c>
      <c r="E33" s="32">
        <f>800+200</f>
        <v>1000</v>
      </c>
      <c r="F33" s="33">
        <v>1200</v>
      </c>
      <c r="G33" s="15">
        <f t="shared" si="2"/>
        <v>1200000</v>
      </c>
      <c r="H33" s="42"/>
      <c r="I33" s="42"/>
      <c r="J33" s="42"/>
      <c r="K33" s="42"/>
      <c r="L33" s="42"/>
      <c r="M33" s="42"/>
      <c r="N33" s="42"/>
      <c r="O33" s="42"/>
      <c r="P33" s="42"/>
      <c r="Q33" s="42"/>
      <c r="R33" s="44">
        <v>450</v>
      </c>
      <c r="S33" s="44"/>
      <c r="T33" s="47">
        <v>360</v>
      </c>
      <c r="U33" s="47">
        <f>T33*E33</f>
        <v>360000</v>
      </c>
    </row>
    <row r="34" spans="1:21" s="3" customFormat="1" ht="63.75" customHeight="1" x14ac:dyDescent="0.25">
      <c r="A34" s="35">
        <v>28</v>
      </c>
      <c r="B34" s="20" t="s">
        <v>40</v>
      </c>
      <c r="C34" s="20" t="s">
        <v>40</v>
      </c>
      <c r="D34" s="18" t="s">
        <v>18</v>
      </c>
      <c r="E34" s="18">
        <v>39</v>
      </c>
      <c r="F34" s="19">
        <v>7300</v>
      </c>
      <c r="G34" s="15">
        <f t="shared" si="2"/>
        <v>284700</v>
      </c>
      <c r="H34" s="42"/>
      <c r="I34" s="42"/>
      <c r="J34" s="42"/>
      <c r="K34" s="42"/>
      <c r="L34" s="42"/>
      <c r="M34" s="42"/>
      <c r="N34" s="42"/>
      <c r="O34" s="42"/>
      <c r="P34" s="42"/>
      <c r="Q34" s="42"/>
      <c r="R34" s="49">
        <v>5000</v>
      </c>
      <c r="S34" s="49">
        <f>R34*E34</f>
        <v>195000</v>
      </c>
      <c r="T34" s="44"/>
      <c r="U34" s="42"/>
    </row>
    <row r="35" spans="1:21" s="3" customFormat="1" ht="409.5" customHeight="1" x14ac:dyDescent="0.25">
      <c r="A35" s="59">
        <v>29</v>
      </c>
      <c r="B35" s="57" t="s">
        <v>49</v>
      </c>
      <c r="C35" s="57" t="s">
        <v>50</v>
      </c>
      <c r="D35" s="61" t="s">
        <v>15</v>
      </c>
      <c r="E35" s="61">
        <v>40</v>
      </c>
      <c r="F35" s="63">
        <v>4300</v>
      </c>
      <c r="G35" s="65">
        <f t="shared" si="2"/>
        <v>172000</v>
      </c>
      <c r="H35" s="67"/>
      <c r="I35" s="67"/>
      <c r="J35" s="67"/>
      <c r="K35" s="67"/>
      <c r="L35" s="67"/>
      <c r="M35" s="67"/>
      <c r="N35" s="67"/>
      <c r="O35" s="67"/>
      <c r="P35" s="67"/>
      <c r="Q35" s="67"/>
      <c r="R35" s="67"/>
      <c r="S35" s="67"/>
      <c r="T35" s="67"/>
      <c r="U35" s="67"/>
    </row>
    <row r="36" spans="1:21" s="3" customFormat="1" ht="224.25" customHeight="1" x14ac:dyDescent="0.25">
      <c r="A36" s="60"/>
      <c r="B36" s="58"/>
      <c r="C36" s="58"/>
      <c r="D36" s="62"/>
      <c r="E36" s="62"/>
      <c r="F36" s="64"/>
      <c r="G36" s="66"/>
      <c r="H36" s="68"/>
      <c r="I36" s="68"/>
      <c r="J36" s="68"/>
      <c r="K36" s="68"/>
      <c r="L36" s="68"/>
      <c r="M36" s="68"/>
      <c r="N36" s="68"/>
      <c r="O36" s="68"/>
      <c r="P36" s="68"/>
      <c r="Q36" s="68"/>
      <c r="R36" s="68"/>
      <c r="S36" s="68"/>
      <c r="T36" s="68"/>
      <c r="U36" s="68"/>
    </row>
    <row r="37" spans="1:21" s="3" customFormat="1" ht="21.75" customHeight="1" x14ac:dyDescent="0.25">
      <c r="A37" s="35">
        <v>30</v>
      </c>
      <c r="B37" s="14" t="s">
        <v>51</v>
      </c>
      <c r="C37" s="14" t="s">
        <v>51</v>
      </c>
      <c r="D37" s="10" t="s">
        <v>18</v>
      </c>
      <c r="E37" s="10">
        <v>3</v>
      </c>
      <c r="F37" s="17">
        <v>20000</v>
      </c>
      <c r="G37" s="15">
        <f t="shared" si="2"/>
        <v>60000</v>
      </c>
      <c r="H37" s="42"/>
      <c r="I37" s="42"/>
      <c r="J37" s="42"/>
      <c r="K37" s="42"/>
      <c r="L37" s="42"/>
      <c r="M37" s="42"/>
      <c r="N37" s="42"/>
      <c r="O37" s="42"/>
      <c r="P37" s="42"/>
      <c r="Q37" s="42"/>
      <c r="R37" s="42"/>
      <c r="S37" s="42"/>
      <c r="T37" s="42"/>
      <c r="U37" s="42"/>
    </row>
    <row r="38" spans="1:21" s="3" customFormat="1" ht="30" customHeight="1" x14ac:dyDescent="0.25">
      <c r="A38" s="35">
        <v>31</v>
      </c>
      <c r="B38" s="14" t="s">
        <v>41</v>
      </c>
      <c r="C38" s="14" t="s">
        <v>41</v>
      </c>
      <c r="D38" s="10" t="s">
        <v>42</v>
      </c>
      <c r="E38" s="10">
        <v>5</v>
      </c>
      <c r="F38" s="17">
        <v>23900</v>
      </c>
      <c r="G38" s="15">
        <f t="shared" si="2"/>
        <v>119500</v>
      </c>
      <c r="H38" s="42"/>
      <c r="I38" s="42"/>
      <c r="J38" s="42"/>
      <c r="K38" s="49">
        <v>23200</v>
      </c>
      <c r="L38" s="49">
        <f>K38*E38</f>
        <v>116000</v>
      </c>
      <c r="M38" s="42"/>
      <c r="N38" s="42"/>
      <c r="O38" s="42"/>
      <c r="P38" s="42"/>
      <c r="Q38" s="42"/>
      <c r="R38" s="42"/>
      <c r="S38" s="42"/>
      <c r="T38" s="42"/>
      <c r="U38" s="42"/>
    </row>
    <row r="39" spans="1:21" s="6" customFormat="1" ht="26.45" customHeight="1" x14ac:dyDescent="0.25">
      <c r="A39" s="4"/>
      <c r="B39" s="5" t="s">
        <v>10</v>
      </c>
      <c r="C39" s="5"/>
      <c r="D39" s="36"/>
      <c r="E39" s="26"/>
      <c r="F39" s="27"/>
      <c r="G39" s="28">
        <f>SUM(G7:G38)</f>
        <v>9140926.1999999993</v>
      </c>
      <c r="H39" s="4"/>
      <c r="I39" s="4"/>
      <c r="J39" s="48">
        <f>J16</f>
        <v>86400</v>
      </c>
      <c r="K39" s="4"/>
      <c r="L39" s="48">
        <f>L38</f>
        <v>116000</v>
      </c>
      <c r="M39" s="4"/>
      <c r="N39" s="4"/>
      <c r="O39" s="48">
        <f>O10</f>
        <v>648000</v>
      </c>
      <c r="P39" s="4"/>
      <c r="Q39" s="48">
        <f>Q15+Q21+Q23+Q24+Q26</f>
        <v>159900</v>
      </c>
      <c r="R39" s="4"/>
      <c r="S39" s="48">
        <f>S34</f>
        <v>195000</v>
      </c>
      <c r="T39" s="4"/>
      <c r="U39" s="50">
        <f>U22+U33</f>
        <v>360000</v>
      </c>
    </row>
    <row r="40" spans="1:21" ht="26.45" customHeight="1" x14ac:dyDescent="0.25">
      <c r="A40" s="7"/>
      <c r="B40" s="8"/>
      <c r="C40" s="8"/>
      <c r="D40" s="37"/>
      <c r="E40" s="29"/>
      <c r="F40" s="30"/>
      <c r="G40" s="31"/>
    </row>
    <row r="41" spans="1:21" x14ac:dyDescent="0.25">
      <c r="A41" s="52" t="s">
        <v>8</v>
      </c>
      <c r="B41" s="52"/>
      <c r="C41" s="52"/>
      <c r="D41" s="52"/>
      <c r="E41" s="52"/>
      <c r="F41" s="52"/>
      <c r="G41" s="52"/>
    </row>
    <row r="42" spans="1:21" s="9" customFormat="1" ht="53.25" customHeight="1" x14ac:dyDescent="0.25">
      <c r="A42" s="51" t="s">
        <v>11</v>
      </c>
      <c r="B42" s="51"/>
      <c r="C42" s="51"/>
      <c r="D42" s="51"/>
      <c r="E42" s="51"/>
      <c r="F42" s="51"/>
      <c r="G42" s="51"/>
    </row>
    <row r="44" spans="1:21" x14ac:dyDescent="0.25">
      <c r="A44" s="1" t="s">
        <v>59</v>
      </c>
      <c r="G44" s="24" t="s">
        <v>60</v>
      </c>
    </row>
    <row r="46" spans="1:21" x14ac:dyDescent="0.25">
      <c r="A46" s="1" t="s">
        <v>61</v>
      </c>
      <c r="G46" s="24" t="s">
        <v>62</v>
      </c>
    </row>
    <row r="48" spans="1:21" x14ac:dyDescent="0.25">
      <c r="A48" s="1" t="s">
        <v>63</v>
      </c>
      <c r="G48" s="24" t="s">
        <v>64</v>
      </c>
    </row>
  </sheetData>
  <mergeCells count="30">
    <mergeCell ref="H21:U21"/>
    <mergeCell ref="H22:U22"/>
    <mergeCell ref="H23:U23"/>
    <mergeCell ref="H24:U24"/>
    <mergeCell ref="H26:U26"/>
    <mergeCell ref="R35:R36"/>
    <mergeCell ref="U35:U36"/>
    <mergeCell ref="S35:S36"/>
    <mergeCell ref="T35:T36"/>
    <mergeCell ref="M35:M36"/>
    <mergeCell ref="N35:N36"/>
    <mergeCell ref="O35:O36"/>
    <mergeCell ref="P35:P36"/>
    <mergeCell ref="Q35:Q36"/>
    <mergeCell ref="H35:H36"/>
    <mergeCell ref="I35:I36"/>
    <mergeCell ref="J35:J36"/>
    <mergeCell ref="K35:K36"/>
    <mergeCell ref="L35:L36"/>
    <mergeCell ref="A42:G42"/>
    <mergeCell ref="A41:G41"/>
    <mergeCell ref="A4:G4"/>
    <mergeCell ref="A6:G6"/>
    <mergeCell ref="C35:C36"/>
    <mergeCell ref="B35:B36"/>
    <mergeCell ref="A35:A36"/>
    <mergeCell ref="D35:D36"/>
    <mergeCell ref="E35:E36"/>
    <mergeCell ref="F35:F36"/>
    <mergeCell ref="G35:G36"/>
  </mergeCells>
  <pageMargins left="0.19685039370078741" right="0" top="0" bottom="0" header="0.31496062992125984" footer="0.31496062992125984"/>
  <pageSetup paperSize="9" scale="32" fitToHeight="0" orientation="landscape" r:id="rId1"/>
  <rowBreaks count="1" manualBreakCount="1">
    <brk id="2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2021-04-05T08:42:48Z</cp:lastPrinted>
  <dcterms:created xsi:type="dcterms:W3CDTF">2019-03-11T10:08:28Z</dcterms:created>
  <dcterms:modified xsi:type="dcterms:W3CDTF">2021-04-09T10:39:07Z</dcterms:modified>
</cp:coreProperties>
</file>